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25" yWindow="60" windowWidth="14925" windowHeight="13305"/>
  </bookViews>
  <sheets>
    <sheet name="Уточнение_ЯНВАРЬ" sheetId="10" r:id="rId1"/>
  </sheets>
  <definedNames>
    <definedName name="_xlnm.Print_Area" localSheetId="0">Уточнение_ЯНВАРЬ!$A$1:$G$286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0" i="10" l="1"/>
  <c r="F179" i="10"/>
  <c r="E179" i="10"/>
  <c r="D179" i="10"/>
  <c r="F154" i="10" l="1"/>
  <c r="F88" i="10" l="1"/>
  <c r="D152" i="10"/>
  <c r="D168" i="10" s="1"/>
  <c r="E152" i="10"/>
  <c r="E168" i="10" s="1"/>
  <c r="D153" i="10"/>
  <c r="D169" i="10" s="1"/>
  <c r="E153" i="10"/>
  <c r="E169" i="10" s="1"/>
  <c r="D154" i="10"/>
  <c r="E154" i="10"/>
  <c r="D155" i="10"/>
  <c r="D171" i="10" s="1"/>
  <c r="E155" i="10"/>
  <c r="E171" i="10" s="1"/>
  <c r="D166" i="10"/>
  <c r="E166" i="10"/>
  <c r="F166" i="10"/>
  <c r="D164" i="10"/>
  <c r="E164" i="10"/>
  <c r="F164" i="10"/>
  <c r="D88" i="10"/>
  <c r="E88" i="10"/>
  <c r="D170" i="10" l="1"/>
  <c r="E170" i="10"/>
  <c r="D255" i="10"/>
  <c r="E255" i="10"/>
  <c r="F255" i="10"/>
  <c r="D249" i="10"/>
  <c r="E249" i="10"/>
  <c r="F249" i="10"/>
  <c r="D246" i="10"/>
  <c r="E246" i="10"/>
  <c r="F246" i="10"/>
  <c r="D235" i="10"/>
  <c r="D237" i="10" s="1"/>
  <c r="E235" i="10"/>
  <c r="E237" i="10" s="1"/>
  <c r="F235" i="10"/>
  <c r="F237" i="10" s="1"/>
  <c r="D236" i="10" l="1"/>
  <c r="D238" i="10" s="1"/>
  <c r="E256" i="10"/>
  <c r="F256" i="10"/>
  <c r="D256" i="10"/>
  <c r="F236" i="10"/>
  <c r="F238" i="10" s="1"/>
  <c r="E236" i="10"/>
  <c r="E238" i="10" s="1"/>
  <c r="D214" i="10"/>
  <c r="E214" i="10"/>
  <c r="F214" i="10"/>
  <c r="D208" i="10"/>
  <c r="E208" i="10"/>
  <c r="F208" i="10"/>
  <c r="D205" i="10"/>
  <c r="E205" i="10"/>
  <c r="F205" i="10"/>
  <c r="D192" i="10"/>
  <c r="D193" i="10" s="1"/>
  <c r="D195" i="10" s="1"/>
  <c r="E192" i="10"/>
  <c r="E194" i="10" s="1"/>
  <c r="F192" i="10"/>
  <c r="F194" i="10" s="1"/>
  <c r="D257" i="10" l="1"/>
  <c r="D259" i="10" s="1"/>
  <c r="D258" i="10"/>
  <c r="F257" i="10"/>
  <c r="F259" i="10" s="1"/>
  <c r="F258" i="10"/>
  <c r="E257" i="10"/>
  <c r="E259" i="10" s="1"/>
  <c r="E258" i="10"/>
  <c r="E193" i="10"/>
  <c r="E195" i="10" s="1"/>
  <c r="F215" i="10"/>
  <c r="D215" i="10"/>
  <c r="E215" i="10"/>
  <c r="D194" i="10"/>
  <c r="F193" i="10"/>
  <c r="F195" i="10" s="1"/>
  <c r="F155" i="10"/>
  <c r="F171" i="10" s="1"/>
  <c r="F152" i="10"/>
  <c r="F168" i="10" s="1"/>
  <c r="D129" i="10"/>
  <c r="E129" i="10"/>
  <c r="D150" i="10"/>
  <c r="E150" i="10"/>
  <c r="F150" i="10"/>
  <c r="D143" i="10"/>
  <c r="E143" i="10"/>
  <c r="F143" i="10"/>
  <c r="D138" i="10"/>
  <c r="E138" i="10"/>
  <c r="F138" i="10"/>
  <c r="D108" i="10"/>
  <c r="E108" i="10"/>
  <c r="F108" i="10"/>
  <c r="D77" i="10"/>
  <c r="E77" i="10"/>
  <c r="F77" i="10"/>
  <c r="D62" i="10"/>
  <c r="E62" i="10"/>
  <c r="D63" i="10"/>
  <c r="E63" i="10"/>
  <c r="F63" i="10"/>
  <c r="F62" i="10"/>
  <c r="D30" i="10"/>
  <c r="E30" i="10"/>
  <c r="D31" i="10"/>
  <c r="E31" i="10"/>
  <c r="D32" i="10"/>
  <c r="D67" i="10" s="1"/>
  <c r="E32" i="10"/>
  <c r="E67" i="10" s="1"/>
  <c r="D33" i="10"/>
  <c r="D68" i="10" s="1"/>
  <c r="E33" i="10"/>
  <c r="E68" i="10" s="1"/>
  <c r="F33" i="10"/>
  <c r="F68" i="10" s="1"/>
  <c r="F32" i="10"/>
  <c r="F67" i="10" s="1"/>
  <c r="F31" i="10"/>
  <c r="F30" i="10"/>
  <c r="E216" i="10" l="1"/>
  <c r="E218" i="10" s="1"/>
  <c r="E217" i="10"/>
  <c r="D216" i="10"/>
  <c r="D218" i="10" s="1"/>
  <c r="D217" i="10"/>
  <c r="F216" i="10"/>
  <c r="F218" i="10" s="1"/>
  <c r="F217" i="10"/>
  <c r="E66" i="10"/>
  <c r="E65" i="10"/>
  <c r="F170" i="10"/>
  <c r="F65" i="10"/>
  <c r="F66" i="10"/>
  <c r="D66" i="10"/>
  <c r="D151" i="10"/>
  <c r="E151" i="10"/>
  <c r="D65" i="10"/>
  <c r="D61" i="10"/>
  <c r="E61" i="10"/>
  <c r="F61" i="10"/>
  <c r="D29" i="10"/>
  <c r="E29" i="10"/>
  <c r="F29" i="10"/>
  <c r="F122" i="10" l="1"/>
  <c r="F121" i="10"/>
  <c r="F129" i="10" l="1"/>
  <c r="F151" i="10" s="1"/>
  <c r="F153" i="10"/>
  <c r="F169" i="10" s="1"/>
  <c r="E161" i="10"/>
  <c r="E165" i="10" s="1"/>
  <c r="E167" i="10" s="1"/>
  <c r="E219" i="10" l="1"/>
  <c r="E260" i="10"/>
  <c r="E64" i="10"/>
  <c r="E172" i="10" s="1"/>
  <c r="E261" i="10"/>
  <c r="E220" i="10" l="1"/>
  <c r="E173" i="10"/>
  <c r="F161" i="10"/>
  <c r="F165" i="10" s="1"/>
  <c r="F167" i="10" s="1"/>
  <c r="D161" i="10" l="1"/>
  <c r="D165" i="10" s="1"/>
  <c r="D167" i="10" s="1"/>
  <c r="F261" i="10" l="1"/>
  <c r="D261" i="10"/>
  <c r="F260" i="10"/>
  <c r="D260" i="10"/>
  <c r="F64" i="10"/>
  <c r="F219" i="10"/>
  <c r="D219" i="10"/>
  <c r="H260" i="10" l="1"/>
  <c r="F220" i="10"/>
  <c r="H219" i="10" s="1"/>
  <c r="D220" i="10"/>
  <c r="D64" i="10" l="1"/>
  <c r="F172" i="10" l="1"/>
  <c r="D172" i="10"/>
  <c r="F173" i="10" l="1"/>
  <c r="H172" i="10" s="1"/>
  <c r="D173" i="10"/>
</calcChain>
</file>

<file path=xl/sharedStrings.xml><?xml version="1.0" encoding="utf-8"?>
<sst xmlns="http://schemas.openxmlformats.org/spreadsheetml/2006/main" count="763" uniqueCount="253">
  <si>
    <t>№ п/п</t>
  </si>
  <si>
    <t>КБК</t>
  </si>
  <si>
    <t>1.</t>
  </si>
  <si>
    <t>2.</t>
  </si>
  <si>
    <t>5.</t>
  </si>
  <si>
    <t>УВЕЛИЧЕНИЕ РАСХОДОВ</t>
  </si>
  <si>
    <t>Наименование показателя</t>
  </si>
  <si>
    <t>Назначение</t>
  </si>
  <si>
    <t>1. ДОХОДЫ</t>
  </si>
  <si>
    <t>Итого доходов:</t>
  </si>
  <si>
    <t>Всего доходов:</t>
  </si>
  <si>
    <t>2. РАСХОДЫ</t>
  </si>
  <si>
    <t xml:space="preserve"> </t>
  </si>
  <si>
    <t>Итого по разделу:</t>
  </si>
  <si>
    <t>ПОЯСНИТЕЛЬНАЯ ЗАПИСКА</t>
  </si>
  <si>
    <t>Предложения к уточнению бюджета</t>
  </si>
  <si>
    <t>УМЕНЬШЕНИЕ РАСХОДОВ</t>
  </si>
  <si>
    <t>Итого расходов:</t>
  </si>
  <si>
    <t>(тыс. рублей)</t>
  </si>
  <si>
    <t>Средства областного бюджета.</t>
  </si>
  <si>
    <t>Раздел 0500 «Жилищно-коммунальное хозяйство»</t>
  </si>
  <si>
    <t>Всего расходов:</t>
  </si>
  <si>
    <t>УВЕЛИЧЕНИЕ ДОХОДОВ</t>
  </si>
  <si>
    <t>3.</t>
  </si>
  <si>
    <t>4.</t>
  </si>
  <si>
    <t>администрация Городецкого муниципального округа</t>
  </si>
  <si>
    <t xml:space="preserve"> Всего расходов:</t>
  </si>
  <si>
    <t>Раздел 0700 «Образование»</t>
  </si>
  <si>
    <t>6.</t>
  </si>
  <si>
    <t>7.</t>
  </si>
  <si>
    <t>УМЕНЬШЕНИЕ ДОХОДОВ</t>
  </si>
  <si>
    <t>Раздел 0400 «Национальная экономика»</t>
  </si>
  <si>
    <t>8.</t>
  </si>
  <si>
    <t>11.</t>
  </si>
  <si>
    <t>12.</t>
  </si>
  <si>
    <t>10.</t>
  </si>
  <si>
    <t>13.</t>
  </si>
  <si>
    <t>14.</t>
  </si>
  <si>
    <t>19.</t>
  </si>
  <si>
    <t>Раздел 1000 «Социальная политика»</t>
  </si>
  <si>
    <t>Управление финансов</t>
  </si>
  <si>
    <t xml:space="preserve">     2. Внесение изменений в текст решения. </t>
  </si>
  <si>
    <t>СТАЛО (в соответствии с проектом решения)</t>
  </si>
  <si>
    <t xml:space="preserve">  Пункт 1.</t>
  </si>
  <si>
    <t xml:space="preserve">     1. Изменения доходов, расходов, источников финансирования дефицита бюджета, программы муниципальных внутренних заимствований, структуры муниципального долга.</t>
  </si>
  <si>
    <t xml:space="preserve">  Пункт 5.</t>
  </si>
  <si>
    <t>Заместитель главы администрации муниципального округа - начальник управления финансов</t>
  </si>
  <si>
    <t>А.В.Макарычев</t>
  </si>
  <si>
    <t>Раздел 0800 «Культура, кинематография»</t>
  </si>
  <si>
    <t>0502</t>
  </si>
  <si>
    <t>Раздел 0100 «Общегосударственные вопросы»</t>
  </si>
  <si>
    <t>20.</t>
  </si>
  <si>
    <t>Управление культуры и туризма</t>
  </si>
  <si>
    <t>Управление образования и молодёжной политики</t>
  </si>
  <si>
    <t>0405</t>
  </si>
  <si>
    <t>Управление сельского хозяйства</t>
  </si>
  <si>
    <t>Территориальное управление города Заволжья</t>
  </si>
  <si>
    <t>Средства федерального бюджета.</t>
  </si>
  <si>
    <t>2 02 29999 14 0220 150</t>
  </si>
  <si>
    <t>1004</t>
  </si>
  <si>
    <t>9.</t>
  </si>
  <si>
    <t>15.</t>
  </si>
  <si>
    <t>16.</t>
  </si>
  <si>
    <t>17.</t>
  </si>
  <si>
    <t>18.</t>
  </si>
  <si>
    <t>21.</t>
  </si>
  <si>
    <t>22.</t>
  </si>
  <si>
    <t>23.</t>
  </si>
  <si>
    <t>Наименование главного распорядителя бюджетных средств</t>
  </si>
  <si>
    <t>0113</t>
  </si>
  <si>
    <t>2 02 35082 14 0220 150</t>
  </si>
  <si>
    <t>0703</t>
  </si>
  <si>
    <t>0503</t>
  </si>
  <si>
    <t>КУМИ</t>
  </si>
  <si>
    <t>0409</t>
  </si>
  <si>
    <t xml:space="preserve">  Пункт 28.</t>
  </si>
  <si>
    <t>0104</t>
  </si>
  <si>
    <t>0801, 0804</t>
  </si>
  <si>
    <t>0709</t>
  </si>
  <si>
    <t>0505</t>
  </si>
  <si>
    <t>Раздел 1100 «Средства массовой информации»</t>
  </si>
  <si>
    <t>Управление по физической культуре и спорту</t>
  </si>
  <si>
    <t>УТОЧНЕНИЕ НА 2026 ГОД</t>
  </si>
  <si>
    <t>Основные характеристики бюджета муниципального округа на 2026 год: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</si>
  <si>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</si>
  <si>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</si>
  <si>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</si>
  <si>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</si>
  <si>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</si>
  <si>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</si>
  <si>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</si>
  <si>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</si>
  <si>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</si>
  <si>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</si>
  <si>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</si>
  <si>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</si>
  <si>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</si>
  <si>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</si>
  <si>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</si>
  <si>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</si>
  <si>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</si>
  <si>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</si>
  <si>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  Пункт 2.</t>
  </si>
  <si>
    <t>Первоначаль-ный бюджет (решение                 от 25.12.2025            № 170)</t>
  </si>
  <si>
    <t>2 02 39998 14 0220 150</t>
  </si>
  <si>
    <t>Единая субвенция бюджетам муниципальных округов</t>
  </si>
  <si>
    <t xml:space="preserve"> в том числе средства федерального бюджета</t>
  </si>
  <si>
    <t xml:space="preserve">                  средства областного бюджета</t>
  </si>
  <si>
    <t>УТОЧНЕНИЕ НА 2027 ГОД</t>
  </si>
  <si>
    <t>Основные характеристики бюджета муниципального округа на 2027 год:</t>
  </si>
  <si>
    <t>УТОЧНЕНИЕ НА 2028 ГОД</t>
  </si>
  <si>
    <t>Основные характеристики бюджета муниципального округа на 2028 год:</t>
  </si>
  <si>
    <t>уточненный профицит бюджета в сумме 6 993,0 тыс. рублей (не изменился).</t>
  </si>
  <si>
    <t xml:space="preserve">              средства местного бюджета</t>
  </si>
  <si>
    <t>31.</t>
  </si>
  <si>
    <t>5. Утвердить объем безвозмездных поступлений, получаемых из других бюджетов бюджетной системы Российской Федерации:
1) на 2026 год в сумме 2 604 477,9 тыс. рублей, в том числе объем субсидий, субвенций и иных межбюджетных трансфертов, имеющих целевое назначение
в сумме 2 127 231,5 тыс. рублей;
2) на 2027 год в сумме 2 289 091,9 тыс. рублей, в том числе объем субсидий, субвенций и иных межбюджетных трансфертов, имеющих целевое назначение
в сумме 1 876 459,0 тыс. рублей;
3) на 2028 год в сумме 2 314 575,0 тыс. рублей, в том числе объем субсидий, субвенций и иных межбюджетных трансфертов, имеющих целевое назначение
в сумме 1 975 795,0 тыс. рублей.</t>
  </si>
  <si>
    <t>28. Утвердить объем бюджетных ассигнований дорожного фонда Городецкого муниципального округа Нижегородской области:
на 2026 год в размере 95 764,8 тыс. рублей;
на 2027 год в размере 99 751,2 тыс. рублей;
на 2028 год в размере 103 726,8 тыс. рублей.</t>
  </si>
  <si>
    <t>43.</t>
  </si>
  <si>
    <t>44.</t>
  </si>
  <si>
    <t>45.</t>
  </si>
  <si>
    <t>1. Утвердить основные характеристики бюджета Городецкого муниципального округа на 2026 год:
1) общий объем доходов в сумме 4 852 423,3 тыс. рублей;
2) общий объем расходов в сумме 4 827 581,0 тыс. рублей;
3) размер профицита в сумме 24 842,3 тыс. рублей.</t>
  </si>
  <si>
    <r>
      <t>уточненный профицит бюджета в сумме 89 536,1 тыс. руб</t>
    </r>
    <r>
      <rPr>
        <sz val="12"/>
        <rFont val="Times New Roman"/>
        <family val="1"/>
        <charset val="204"/>
      </rPr>
      <t>лей (не изменился</t>
    </r>
    <r>
      <rPr>
        <sz val="12"/>
        <color theme="1"/>
        <rFont val="Times New Roman"/>
        <family val="1"/>
        <charset val="204"/>
      </rPr>
      <t>).</t>
    </r>
  </si>
  <si>
    <t>29. Установить верхний предел муниципального внутреннего долга Городецкого муниципального округа Нижегородской области:
1) на 1 января 2027 года в сумме 145 765,2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рублей;
2) на 1 января 2028 года в сумме 56 229,1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рублей,
и на 1 января 2029 года в сумме 49 228,1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рублей.</t>
  </si>
  <si>
    <t>0111</t>
  </si>
  <si>
    <t>46.</t>
  </si>
  <si>
    <t>47.</t>
  </si>
  <si>
    <t>48.</t>
  </si>
  <si>
    <t xml:space="preserve">  Пункт 22.</t>
  </si>
  <si>
    <t>22. Утвердить резервный фонд администрации Городецкого муниципального округа Нижегородской области на 2026 год в сумме 103 340,5 тыс. рублей,
на 2027 год в сумме 106 492,1 тыс. рублей, на 2028 год в сумме
106 492,1 тыс. рублей.й.</t>
  </si>
  <si>
    <t>Утвердить основные характеристики бюджета Городецкого муниципального округа на плановый период 2027 и 2028 годов:
1) общий объем доходов на 2027 год в сумме 4 723 943,1 тыс. рублей,
на 2028 год в сумме 4 969 077,6 тыс. рублей;
2) общий объем расходов на 2027 год в сумме 4 634 407,0 тыс. рублей,
в том числе условно утверждаемые расходы в сумме 278 372,7 тыс. рублей,
на 2028 год в сумме 4 962 084,6 тыс. рублей, в том числе условно утверждаемые расходы в сумме 511 978,9 тыс. рублей;
3) размер профицита на 2027 год в сумме 89 536,1 тыс. рублей, размер профицита на 2028 год в сумме 6 993,0 тыс. рублей.</t>
  </si>
  <si>
    <t xml:space="preserve"> к решению Земского собрания  Городецкого муниципального округа Нижегородской области «О внесении изменений и дополнений в решение Земского собрания Городецкого муниципального округа Нижегородской области от 25.12.2025 № 170                                                 «О бюджете Городецкого муниципального округа на 2026 год и на плановый период 2027 и 2028 годов» (апрель 2026 года)</t>
  </si>
  <si>
    <t>Уточненный бюджет (решение                 от 29.01.2026            № 1)</t>
  </si>
  <si>
    <t>49.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</si>
  <si>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</si>
  <si>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(субсидии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Нижегородской области)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</si>
  <si>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(средства фонда на поддержку территорий)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</si>
  <si>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осуществление полномочий по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отлова и содержания безнадзорных животных)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</si>
  <si>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(субсидии бюджета на разработку проектно-сметной документации по реставрации объектов культурного наследия религиозного назначения, находящихся в аварийном техническом состоянии и относящихся к муниципальной собственности)</t>
  </si>
  <si>
    <t>0801</t>
  </si>
  <si>
    <t>Направление средств областного бюджета на разработку проектно-сметной документации по реставрации ОКН религиозного значения, находящихся в аварийном техническом состоянии и относящихся к муниципальной собственности.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</si>
  <si>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</si>
  <si>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осуществление выплаты компенсации части родительской платы за присмотр и уход за ребенком в государственных, муниципальных и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</si>
  <si>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</si>
  <si>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поддержку производства молока)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</si>
  <si>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исполнение полномочий по финансовому обеспечению выплаты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</si>
  <si>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(субвенциии областного бюджета на поддержку мясного скотоводства)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</si>
  <si>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 (субвенции на исполнение полномочий по финансовому обеспечению выплат ежемесячного денежного вознаграждения советникам по воспитанию и взаимодействию с детскими общественными объединениями муниципальных общеобразовательных организаций Нижегородской области)</t>
  </si>
  <si>
    <t>2 19 25304 14 0000 150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</si>
  <si>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</si>
  <si>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2 19 25527 14 0000 150</t>
  </si>
  <si>
    <t>Возврат остатков субсидий на государственную поддержку малого и среднего предпринимательства в субъектах Российской Федерации из бюджетов муниципальных округов</t>
  </si>
  <si>
    <t>2 19 35303 14 0000 150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</si>
  <si>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</si>
  <si>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1 13 02994 14 0000 130</t>
  </si>
  <si>
    <t>Прочие доходы от компенсации затрат бюджетов муниципальных округов</t>
  </si>
  <si>
    <t>2 02 49999 14 0220 150</t>
  </si>
  <si>
    <t>Прочие межбюджетные трансферты, передаваемые бюджетам муниципальных округов (иные межбюджетные трансферты на финансовое обеспечение деятельности центров образования цифрового и гуманитарного профилей "Точка роста")</t>
  </si>
  <si>
    <t>0702</t>
  </si>
  <si>
    <t>Направление средств областного бюджета на  финансовое обеспечение деятельности центров образования цифрового и гуманитарного профилей "Точка роста" (МБОУ "БРИЛЯКОВСКАЯ СШ" в сумме 778,0 тыс. рублей, МБОУ "СТРОЧКОВСКАЯ СРЕДНЯЯ ШКОЛА", в сумме 778,0 тыс. рублей, МБОУ СШ № 2, в сумме 778,0 тыс. рублей)</t>
  </si>
  <si>
    <t>Прочие субсидии бюджетам муниципальных округов (субсидии на реализацию проекта инициативного бюджетирования "Вам решать!")</t>
  </si>
  <si>
    <t>Направление средств областного бюджета на ремонт автомобильных дорог общего пользования местного значения в рамках реализации проекта инициативного бюджетирования «Вам решать».</t>
  </si>
  <si>
    <t>Направление средств спонсоров на ремонт автомобильных дорог общего пользования местного значения в рамках реализации проекта инициативного бюджетирования «Вам решать».</t>
  </si>
  <si>
    <t>Направление средств областного бюджета на ремонт и благоустройство детских, спортивных площадок и территорий общего пользования в рамках реализации проекта инициативного бюджетирования «Вам решать!».</t>
  </si>
  <si>
    <t>Направление средств спонсоров на ремонт и благоустройство детских, спортивных площадок и территорий общего пользования в рамках реализации проекта инициативного бюджетирования «Вам решать!».</t>
  </si>
  <si>
    <t>Направление средств областного бюджета на благоустройство пришкольных территорий в рамках реализации проекта инициативного бюджетирования «Вам решать!».</t>
  </si>
  <si>
    <t>Направление средств спонсоров на благоустройство пришкольных территорий в рамках реализации проекта инициативного бюджетирования «Вам решать!».</t>
  </si>
  <si>
    <t>1 17 15020 14 0000 150</t>
  </si>
  <si>
    <t>Инициативные платежи, зачисляемые в бюджеты муниципальных округов</t>
  </si>
  <si>
    <t>Средства спонсоров на реализацию проекта инициативного бюджетирования "Вам решать!".</t>
  </si>
  <si>
    <t>Увеличение средств областного бюджета на поддержку сельскохозяйственного производства (содержание управления сельского хазяйства).</t>
  </si>
  <si>
    <t>Увеличение средств областного бюджета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</si>
  <si>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Увеличение средств областного бюджета на осуществление полномочий по созданию и организации деятельности муниципальных комиссий по делам несовершеннолетних и защите их прав.</t>
  </si>
  <si>
    <t>Увеличение средств областного бюджета на осуществление полномочий по организации и осуществлению деятельности по опеке и попечительству в отношении совершеннолетних граждан.</t>
  </si>
  <si>
    <t>2 02 35176 14 0110 150</t>
  </si>
  <si>
    <t xml:space="preserve"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 </t>
  </si>
  <si>
    <t>1003</t>
  </si>
  <si>
    <t>Увеличение средств федерального бюджета на 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Федерации".</t>
  </si>
  <si>
    <t>Прочие межбюджетные трансферты, передаваемые бюджетам муниципальных округов (средства фонда на поддержку территорий)</t>
  </si>
  <si>
    <t>Направление средств областного бюджета из фонда на поддержку территорий МБОУ «Средняя школа № 15» на замену оконных блоков в столовой и актовом зале.</t>
  </si>
  <si>
    <t>Направление средств областного бюджета из фонда на поддержку территорий МБОУ ДО «Центр внешкольной работы «Радуга» на замену оконного блока в учебном кабинете клуба им. А.П. Мересьева.</t>
  </si>
  <si>
    <t>Направление средств областного бюджета из фонда на поддержку территорий МБОУ «Средняя школа № 2» на приобретение туристического оборудования для организации летней оздоровительной кампании на базе школы.</t>
  </si>
  <si>
    <t>Направление средств областного бюджета из фонда на поддержку территорий МБОУ ДО «Центр внешкольной работы «Ровесник» на ремонт санузла в структурном подразделении «Спутник», расположенногопо адресу: г. Заволжье, ул. Пушкина, д. 6.</t>
  </si>
  <si>
    <t>Направление средств областного бюджета из фонда на поддержку территорий МБОУ «Средняя школа № 15» на приобретение двух проекторов в центр детских инициатив и кабинет русского языка и литературы.</t>
  </si>
  <si>
    <t>1101</t>
  </si>
  <si>
    <t xml:space="preserve">Направление средств областного бюджета из фонда на поддержку территорий МБУ ДО СШ «Старт» на возмещение затрат по проведению турнира по мини-футболу среди подростков, посвященного Дню защитника Отечества, который состоялся 19 февраля 2026 года в физкультурно-оздоровительном комплексе «Александр Невский». </t>
  </si>
  <si>
    <t>Направление средств областного бюджета из фонда на поддержку территорий МБУ ДО СШ «Старт» на возмещение затрат по проведению турнира по мини-футболу среди подростков, посвященному Дню защитника Отечества.</t>
  </si>
  <si>
    <t>Направление средств областного бюджета из фонда на поддержку территорий МБОУ «Средняя школа № 15» на замену оконных блоков в раздевалке начальной школы.</t>
  </si>
  <si>
    <t>Направление средств областного бюджета из фонда на поддержку территорий МБОУ «Средняя школа № 2» на приобретение тента для организации летних
оздоровительных мероприятий на базе школы.</t>
  </si>
  <si>
    <t>Направление средств областного бюджета из фонда на поддержку территорий МБОУ ДО «Центр детского творчества» г. Заволжье на замену оконных блоков в учебном классе.</t>
  </si>
  <si>
    <t>2 02 30024 14 0220 150</t>
  </si>
  <si>
    <t>Субвенции бюджетам муниципальных округов на выполнение передаваемых полномочий субъектов Российской Федерации (субвенции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деятельность)</t>
  </si>
  <si>
    <t>Прочие субсидии бюджетам муниципальных округов (субсидии на ремонт (капитальный ремонт) зданий (помещений) муниципальной собственности и благоустройство прилегающей кним территории)</t>
  </si>
  <si>
    <t>Направление средств областного бюджета на ремонт (капитальный ремонт) зданий (помещений) муниципальной собственности и благоустройство прилегающей к ним территории.</t>
  </si>
  <si>
    <t>Прочие субсидии бюджетам муниципальных округов (субсидии на реализацию мероприятий по модернизации школьных систем образования)</t>
  </si>
  <si>
    <t>Направление средств областного бюджета на реализацию мероприятий по модернизации школьных систем образования (МБОУ «Средняя школа № 2»)</t>
  </si>
  <si>
    <t xml:space="preserve"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</t>
  </si>
  <si>
    <t>Увеличение средств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помещениями.</t>
  </si>
  <si>
    <t>Направление средств областного бюджета из фонда на поддержку территорий Сухаревой Надежде Васильевне 1957 г.р., инвалиду 2 группы, зарегистрированной по адресу: г. Заволжье, ул. Рождественская, д. 2, кв. 26, в связи с непредвиденными расходами на приобретение
товаров первой необходимости.</t>
  </si>
  <si>
    <t>Прочие субсидии бюджетам муниципальных округов (субсидии на  обеспечение командирования спортсменов до 18 лет)</t>
  </si>
  <si>
    <t>1102</t>
  </si>
  <si>
    <t>Увеличение средств областного бюджета на обеспечение командирования спортсменов до 18 лет.</t>
  </si>
  <si>
    <t>Увеличение средств областного бюджета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деятельность.</t>
  </si>
  <si>
    <t>Увеличение средств областного бюджета на осуществление полномочий по организации и осуществлению деятельности по опеке и попечительству в отношении несовершеннолетних граждан.</t>
  </si>
  <si>
    <t>Перераспределение средсв местного бюджета для участия в финнале Международного туристического кино(видео) фестиваля «Диво Мира» в Китайской Народной Республике.</t>
  </si>
  <si>
    <t>Перераспределение средств местного бюджета на устройство твердого основания под хоккейную площадку.</t>
  </si>
  <si>
    <t>Перераспределение средств местного бюджета на предоставление субсидии юридическим лицам на финансовое обеспечение (возмещение) части затрат на погашение задолженности за ранее потребленные
топливно-энергетические ресурсы.</t>
  </si>
  <si>
    <t>Перераспределение средсв местного бюджета на оплату кредиторской задолженности за 2025 год по заключенным договорам.</t>
  </si>
  <si>
    <t>Перераспределение средсв местного бюджетароведения технического обследования кровли здания МАУК «Дворец культуры города Заволжья».</t>
  </si>
  <si>
    <t>Перераспределение средсв местного бюджета на приобретение контейнеров и (или) бункеров для общего сбора твердых коммунальных отходов.</t>
  </si>
  <si>
    <t>Перераспределение средсв местного бюджета на подготовку к открытию в 2026 году Центра
культурного развития по адресу: г. Городец, ул. Шмагрина, д. 8.</t>
  </si>
  <si>
    <t>Перераспределение средств резервного фонда администрации Городецкого муниципального округа.</t>
  </si>
  <si>
    <t>Средства местного бюджета (дополнительно полученные доходы за январь-март 2026 года).</t>
  </si>
  <si>
    <t>Направление средств местного бюджета на фонд оплаты труда МКУ "Градоустройство".</t>
  </si>
  <si>
    <t>Направление средств местного бюджета на фонд оплаты труда МКУ "ОРУ ЖКХ".</t>
  </si>
  <si>
    <t>Направление средств местного бюджета на рзработку и экспертизу ПСД (проектирование станции обезжелезования с.Воронино).</t>
  </si>
  <si>
    <t>Направление средств местного бюджета на рзработку и экспертизу ПСД (разработка экспертизы по БОС Смольки).</t>
  </si>
  <si>
    <t>Направление средств местного бюджета на благоустройство территории Н.Ключ.</t>
  </si>
  <si>
    <t>Направление средств местного бюджета на благоустройство территории г.Городца и поселений.</t>
  </si>
  <si>
    <t>Направление средств местного бюджета на благоустройство территории г.Заволжья.</t>
  </si>
  <si>
    <t>средства спонсоров</t>
  </si>
  <si>
    <t xml:space="preserve">                                в том числе: средства местного бюджета</t>
  </si>
  <si>
    <t>уточненный план по доходам бюджета в сумме 4 929 866,7 тыс. рублей;</t>
  </si>
  <si>
    <t xml:space="preserve"> в том числе средства областного бюджета</t>
  </si>
  <si>
    <t>уточненный план по доходам бюджета в сумме 4 724 335,6 тыс. рублей;</t>
  </si>
  <si>
    <t>уточненный план по расходам бюджета в сумме 4 634 799,5 тыс. рублей;</t>
  </si>
  <si>
    <t>уточненный план по доходам бюджета в сумме 4 969 470,1 тыс. рублей;</t>
  </si>
  <si>
    <t>уточненный план по расходам бюджета в сумме 4 962 477,1 тыс. рублей;</t>
  </si>
  <si>
    <t>БЫЛО  (решение Земского собрания Городецкого муниципального округа Нижегородской области от 29.01.2026 № 1)</t>
  </si>
  <si>
    <t>5. Утвердить объем безвозмездных поступлений, получаемых из других бюджетов бюджетной системы Российской Федерации:
1) на 2026 год в сумме 2 658 030,8 тыс. рублей, в том числе объем субсидий, субвенций и иных межбюджетных трансфертов, имеющих целевое назначение
в сумме 2 180 784,4 тыс. рублей;
2) на 2027 год в сумме 2 289 484,4 тыс. рублей, в том числе объем субсидий, субвенций и иных межбюджетных трансфертов, имеющих целевое назначение
в сумме 1 876 851,5 тыс. рублей;
3) на 2028 год в сумме 2 314 967,5 тыс. рублей, в том числе объем субсидий, субвенций и иных межбюджетных трансфертов, имеющих целевое назначение
в сумме 1 976 187,5 тыс. рублей.</t>
  </si>
  <si>
    <t>22. Утвердить резервный фонд администрации Городецкого муниципального округа Нижегородской области на 2026 год в сумме 87 354,8 тыс. рублей,
на 2027 год в сумме 106 492,1 тыс. рублей, на 2028 год в сумме
106 492,1 тыс. рублей.й.</t>
  </si>
  <si>
    <t>28. Утвердить объем бюджетных ассигнований дорожного фонда Городецкого муниципального округа Нижегородской области:
на 2026 год в размере 141 439,6 тыс. рублей;
на 2027 год в размере 99 751,2 тыс. рублей;
на 2028 год в размере 103 726,8 тыс. рублей.</t>
  </si>
  <si>
    <t>Перераспределение средств местного бюджета на ремонт автомобильных дорог общего пользования местного значения в рамках реализации проекта инициативного бюджетирования «Вам решать».</t>
  </si>
  <si>
    <t xml:space="preserve">  средства спонсоров</t>
  </si>
  <si>
    <t>Увеличение средств местного бюджета на оплату кредиторской задолженности за 2025 год по заключенным договарам за счет остатков средств местного бюджета, сложившихся на 01.01.2026 года на счете бюджета.</t>
  </si>
  <si>
    <t>50.</t>
  </si>
  <si>
    <t>51.</t>
  </si>
  <si>
    <t>52.</t>
  </si>
  <si>
    <t>Утвердить основные характеристики бюджета Городецкого муниципального округа на плановый период 2027 и 2028 годов:
1) общий объем доходов на 2027 год в сумме 4 724 335,6 тыс. рублей,
на 2028 год в сумме 4 969 470,1 тыс. рублей;
2) общий объем расходов на 2027 год в сумме 4 634 799,5 тыс. рублей,
в том числе условно утверждаемые расходы в сумме 278 372,7 тыс. рублей,
на 2028 год в сумме 4 962 477,1 тыс. рублей, в том числе условно утверждаемые расходы в сумме 511 978,9 тыс. рублей;
3) размер профицита на 2027 год в сумме 89 536,1 тыс. рублей, размер профицита на 2028 год в сумме 6 993,0 тыс. рублей.</t>
  </si>
  <si>
    <t>ИСТОЧНИКИ ФИНАНСИРОВАНИЯ ДЕФИЦИТА БЮДЖЕТА</t>
  </si>
  <si>
    <t>Ведомство</t>
  </si>
  <si>
    <t>Наименование ведомства</t>
  </si>
  <si>
    <t>Первоначаль-ный бюджет (решение                 от 19.12.2024            № 148)</t>
  </si>
  <si>
    <t>Уточненный бюджет (решение                 от 21.08.2025 №107)</t>
  </si>
  <si>
    <t>Пояснения</t>
  </si>
  <si>
    <t>001</t>
  </si>
  <si>
    <t>Иные источники внутреннего финансирования дефицита бюджета</t>
  </si>
  <si>
    <t>Уменьшение плана по иным источникам внутреннего финансирования дефицита бюджета.</t>
  </si>
  <si>
    <t>уточненный план по расходам бюджета в сумме 4 915 795,3 тыс. рублей;</t>
  </si>
  <si>
    <t>уточненный профицит бюджета в сумме 14 071,4 тыс. рублей (уменьшился за счет возвратов остатков средств федерального и областного бюджета, сложывшихся на счете бюджета по состоянию на 01.01.2026 года и уменьшения плана по иным источникам внутреннего финансирования дефицита бюджета).</t>
  </si>
  <si>
    <t>1. Утвердить основные характеристики бюджета Городецкого муниципального округа на 2026 год:
1) общий объем доходов в сумме 4 929 866,7 тыс. рублей;
2) общий объем расходов в сумме 4 915 795,3 тыс. рублей;
3) размер профицита в сумме 14 071,4 тыс. рублей.</t>
  </si>
  <si>
    <t xml:space="preserve">  Пункт 4.</t>
  </si>
  <si>
    <t xml:space="preserve">4. Утвердить общий объем налоговых и неналоговых доходов:
1) на 2026 год в сумме 2 285 714,4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2 172 013,5 тыс. рублей;
2) на 2027 год в сумме 2 434 851,2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2 335 100,0 тыс. рублей; 
3) на 2028 год в сумме 2 654 502,6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2 550 775,8 тыс. рублей
</t>
  </si>
  <si>
    <t>4. Утвердить общий объем налоговых и неналоговых доходов:
1) на 2026 год в сумме 2 247 945,4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2 167 945,4 тыс. рублей;
2) на 2027 год в сумме 2 434 851,2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2 335 100,0 тыс. рублей; 
3) на 2028 год в сумме 2 654 502,6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2 550 775,8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</si>
</sst>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6"/>
  <sheetViews>
    <sheetView showZeros="0" tabSelected="1" view="pageBreakPreview" topLeftCell="A274" zoomScale="85" zoomScaleNormal="100" zoomScaleSheetLayoutView="85" workbookViewId="0">
      <selection activeCell="A274" sqref="A1:XFD1048576"/>
    </sheetView>
  </sheetViews>
  <sheetFormatPr defaultRowHeight="15.75" x14ac:dyDescent="0.25"/>
  <cols>
    <col min="1" max="1" width="7.140625" style="25" customWidth="1"/>
    <col min="2" max="2" width="23.85546875" style="25" customWidth="1"/>
    <col min="3" max="3" width="50" style="25" customWidth="1"/>
    <col min="4" max="4" width="15.7109375" style="25" customWidth="1"/>
    <col min="5" max="5" width="15.7109375" style="29" customWidth="1"/>
    <col min="6" max="6" width="15.7109375" style="1" customWidth="1"/>
    <col min="7" max="7" width="48" style="1" customWidth="1"/>
    <col min="8" max="8" width="13.42578125" style="1" bestFit="1" customWidth="1"/>
    <col min="9" max="9" width="13.140625" style="1" customWidth="1"/>
    <col min="10" max="10" width="16.5703125" style="1" customWidth="1"/>
    <col min="11" max="16384" width="9.140625" style="1"/>
  </cols>
  <sheetData>
    <row r="1" spans="1:7" ht="20.25" x14ac:dyDescent="0.25">
      <c r="A1" s="78" t="s">
        <v>14</v>
      </c>
      <c r="B1" s="78"/>
      <c r="C1" s="78"/>
      <c r="D1" s="78"/>
      <c r="E1" s="78"/>
      <c r="F1" s="78"/>
      <c r="G1" s="78"/>
    </row>
    <row r="2" spans="1:7" ht="63" customHeight="1" x14ac:dyDescent="0.25">
      <c r="A2" s="79" t="s">
        <v>130</v>
      </c>
      <c r="B2" s="79"/>
      <c r="C2" s="79"/>
      <c r="D2" s="79"/>
      <c r="E2" s="79"/>
      <c r="F2" s="79"/>
      <c r="G2" s="79"/>
    </row>
    <row r="3" spans="1:7" ht="18" customHeight="1" x14ac:dyDescent="0.25">
      <c r="G3" s="2" t="s">
        <v>18</v>
      </c>
    </row>
    <row r="4" spans="1:7" ht="45.75" customHeight="1" x14ac:dyDescent="0.25">
      <c r="A4" s="81" t="s">
        <v>44</v>
      </c>
      <c r="B4" s="81"/>
      <c r="C4" s="81"/>
      <c r="D4" s="81"/>
      <c r="E4" s="81"/>
      <c r="F4" s="81"/>
      <c r="G4" s="81"/>
    </row>
    <row r="5" spans="1:7" ht="24.95" customHeight="1" x14ac:dyDescent="0.25">
      <c r="A5" s="82" t="s">
        <v>82</v>
      </c>
      <c r="B5" s="82"/>
      <c r="C5" s="82"/>
      <c r="D5" s="82"/>
      <c r="E5" s="82"/>
      <c r="F5" s="82"/>
      <c r="G5" s="82"/>
    </row>
    <row r="6" spans="1:7" ht="24.95" customHeight="1" x14ac:dyDescent="0.25">
      <c r="A6" s="80" t="s">
        <v>8</v>
      </c>
      <c r="B6" s="54"/>
      <c r="C6" s="54"/>
      <c r="D6" s="54"/>
      <c r="E6" s="54"/>
      <c r="F6" s="54"/>
      <c r="G6" s="54"/>
    </row>
    <row r="7" spans="1:7" s="3" customFormat="1" ht="24.75" customHeight="1" x14ac:dyDescent="0.25">
      <c r="A7" s="75" t="s">
        <v>22</v>
      </c>
      <c r="B7" s="75"/>
      <c r="C7" s="75"/>
      <c r="D7" s="75"/>
      <c r="E7" s="75"/>
      <c r="F7" s="75"/>
      <c r="G7" s="75"/>
    </row>
    <row r="8" spans="1:7" ht="83.25" customHeight="1" x14ac:dyDescent="0.25">
      <c r="A8" s="23" t="s">
        <v>0</v>
      </c>
      <c r="B8" s="23" t="s">
        <v>1</v>
      </c>
      <c r="C8" s="23" t="s">
        <v>6</v>
      </c>
      <c r="D8" s="23" t="s">
        <v>103</v>
      </c>
      <c r="E8" s="26" t="s">
        <v>131</v>
      </c>
      <c r="F8" s="23" t="s">
        <v>15</v>
      </c>
      <c r="G8" s="23" t="s">
        <v>7</v>
      </c>
    </row>
    <row r="9" spans="1:7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s="43" customFormat="1" ht="47.25" x14ac:dyDescent="0.25">
      <c r="A10" s="38" t="s">
        <v>2</v>
      </c>
      <c r="B10" s="39" t="s">
        <v>153</v>
      </c>
      <c r="C10" s="40" t="s">
        <v>154</v>
      </c>
      <c r="D10" s="41">
        <v>1128.9000000000001</v>
      </c>
      <c r="E10" s="41">
        <v>1128.9000000000001</v>
      </c>
      <c r="F10" s="49">
        <v>30065.5</v>
      </c>
      <c r="G10" s="42" t="s">
        <v>211</v>
      </c>
    </row>
    <row r="11" spans="1:7" s="43" customFormat="1" ht="31.5" x14ac:dyDescent="0.25">
      <c r="A11" s="38" t="s">
        <v>3</v>
      </c>
      <c r="B11" s="39" t="s">
        <v>153</v>
      </c>
      <c r="C11" s="40" t="s">
        <v>154</v>
      </c>
      <c r="D11" s="41"/>
      <c r="E11" s="41"/>
      <c r="F11" s="41">
        <v>1760.4</v>
      </c>
      <c r="G11" s="42" t="s">
        <v>19</v>
      </c>
    </row>
    <row r="12" spans="1:7" s="43" customFormat="1" ht="31.5" x14ac:dyDescent="0.25">
      <c r="A12" s="38" t="s">
        <v>23</v>
      </c>
      <c r="B12" s="39" t="s">
        <v>153</v>
      </c>
      <c r="C12" s="40" t="s">
        <v>154</v>
      </c>
      <c r="D12" s="41"/>
      <c r="E12" s="41"/>
      <c r="F12" s="41">
        <v>4234.7</v>
      </c>
      <c r="G12" s="42" t="s">
        <v>57</v>
      </c>
    </row>
    <row r="13" spans="1:7" s="43" customFormat="1" ht="39.75" customHeight="1" x14ac:dyDescent="0.25">
      <c r="A13" s="38" t="s">
        <v>24</v>
      </c>
      <c r="B13" s="39" t="s">
        <v>166</v>
      </c>
      <c r="C13" s="40" t="s">
        <v>167</v>
      </c>
      <c r="D13" s="41"/>
      <c r="E13" s="41"/>
      <c r="F13" s="41">
        <v>1708.4</v>
      </c>
      <c r="G13" s="42" t="s">
        <v>168</v>
      </c>
    </row>
    <row r="14" spans="1:7" s="43" customFormat="1" ht="47.25" x14ac:dyDescent="0.25">
      <c r="A14" s="38" t="s">
        <v>4</v>
      </c>
      <c r="B14" s="39" t="s">
        <v>58</v>
      </c>
      <c r="C14" s="40" t="s">
        <v>159</v>
      </c>
      <c r="D14" s="41"/>
      <c r="E14" s="41"/>
      <c r="F14" s="41">
        <v>38902.400000000001</v>
      </c>
      <c r="G14" s="42" t="s">
        <v>19</v>
      </c>
    </row>
    <row r="15" spans="1:7" s="43" customFormat="1" ht="78.75" x14ac:dyDescent="0.25">
      <c r="A15" s="38" t="s">
        <v>28</v>
      </c>
      <c r="B15" s="39" t="s">
        <v>58</v>
      </c>
      <c r="C15" s="40" t="s">
        <v>191</v>
      </c>
      <c r="D15" s="41"/>
      <c r="E15" s="41"/>
      <c r="F15" s="41">
        <v>348.6</v>
      </c>
      <c r="G15" s="42" t="s">
        <v>19</v>
      </c>
    </row>
    <row r="16" spans="1:7" s="43" customFormat="1" ht="51.75" customHeight="1" x14ac:dyDescent="0.25">
      <c r="A16" s="38" t="s">
        <v>29</v>
      </c>
      <c r="B16" s="39" t="s">
        <v>58</v>
      </c>
      <c r="C16" s="40" t="s">
        <v>193</v>
      </c>
      <c r="D16" s="41"/>
      <c r="E16" s="41"/>
      <c r="F16" s="41">
        <v>3741.1</v>
      </c>
      <c r="G16" s="42" t="s">
        <v>19</v>
      </c>
    </row>
    <row r="17" spans="1:7" ht="83.25" customHeight="1" x14ac:dyDescent="0.25">
      <c r="A17" s="23" t="s">
        <v>0</v>
      </c>
      <c r="B17" s="23" t="s">
        <v>1</v>
      </c>
      <c r="C17" s="23" t="s">
        <v>6</v>
      </c>
      <c r="D17" s="23" t="s">
        <v>103</v>
      </c>
      <c r="E17" s="26" t="s">
        <v>131</v>
      </c>
      <c r="F17" s="23" t="s">
        <v>15</v>
      </c>
      <c r="G17" s="23" t="s">
        <v>7</v>
      </c>
    </row>
    <row r="18" spans="1:7" s="5" customFormat="1" ht="15" customHeight="1" x14ac:dyDescent="0.25">
      <c r="A18" s="4">
        <v>1</v>
      </c>
      <c r="B18" s="4">
        <v>2</v>
      </c>
      <c r="C18" s="4">
        <v>3</v>
      </c>
      <c r="D18" s="4">
        <v>4</v>
      </c>
      <c r="E18" s="4">
        <v>5</v>
      </c>
      <c r="F18" s="4">
        <v>6</v>
      </c>
      <c r="G18" s="4">
        <v>7</v>
      </c>
    </row>
    <row r="19" spans="1:7" s="43" customFormat="1" ht="47.25" x14ac:dyDescent="0.25">
      <c r="A19" s="38" t="s">
        <v>32</v>
      </c>
      <c r="B19" s="39" t="s">
        <v>58</v>
      </c>
      <c r="C19" s="40" t="s">
        <v>198</v>
      </c>
      <c r="D19" s="41"/>
      <c r="E19" s="41"/>
      <c r="F19" s="41">
        <v>800</v>
      </c>
      <c r="G19" s="42" t="s">
        <v>19</v>
      </c>
    </row>
    <row r="20" spans="1:7" s="43" customFormat="1" ht="78.75" x14ac:dyDescent="0.25">
      <c r="A20" s="38" t="s">
        <v>60</v>
      </c>
      <c r="B20" s="39" t="s">
        <v>70</v>
      </c>
      <c r="C20" s="40" t="s">
        <v>195</v>
      </c>
      <c r="D20" s="41">
        <v>36715.300000000003</v>
      </c>
      <c r="E20" s="41">
        <v>33316.5</v>
      </c>
      <c r="F20" s="41">
        <v>3388</v>
      </c>
      <c r="G20" s="42" t="s">
        <v>19</v>
      </c>
    </row>
    <row r="21" spans="1:7" s="43" customFormat="1" ht="94.5" x14ac:dyDescent="0.25">
      <c r="A21" s="38" t="s">
        <v>35</v>
      </c>
      <c r="B21" s="39" t="s">
        <v>173</v>
      </c>
      <c r="C21" s="40" t="s">
        <v>174</v>
      </c>
      <c r="D21" s="41"/>
      <c r="E21" s="41"/>
      <c r="F21" s="41">
        <v>2372.1999999999998</v>
      </c>
      <c r="G21" s="42" t="s">
        <v>57</v>
      </c>
    </row>
    <row r="22" spans="1:7" s="43" customFormat="1" ht="31.5" x14ac:dyDescent="0.25">
      <c r="A22" s="38" t="s">
        <v>33</v>
      </c>
      <c r="B22" s="39" t="s">
        <v>104</v>
      </c>
      <c r="C22" s="40" t="s">
        <v>105</v>
      </c>
      <c r="D22" s="41">
        <v>17707.099999999999</v>
      </c>
      <c r="E22" s="41">
        <v>17250.099999999999</v>
      </c>
      <c r="F22" s="41">
        <v>372.6</v>
      </c>
      <c r="G22" s="42" t="s">
        <v>19</v>
      </c>
    </row>
    <row r="23" spans="1:7" s="43" customFormat="1" ht="157.5" x14ac:dyDescent="0.25">
      <c r="A23" s="38" t="s">
        <v>34</v>
      </c>
      <c r="B23" s="39" t="s">
        <v>189</v>
      </c>
      <c r="C23" s="40" t="s">
        <v>190</v>
      </c>
      <c r="D23" s="41">
        <v>2549.6999999999998</v>
      </c>
      <c r="E23" s="41">
        <v>2549.6999999999998</v>
      </c>
      <c r="F23" s="41">
        <v>19.899999999999999</v>
      </c>
      <c r="G23" s="42" t="s">
        <v>19</v>
      </c>
    </row>
    <row r="24" spans="1:7" s="43" customFormat="1" ht="101.25" customHeight="1" x14ac:dyDescent="0.25">
      <c r="A24" s="38" t="s">
        <v>36</v>
      </c>
      <c r="B24" s="39" t="s">
        <v>155</v>
      </c>
      <c r="C24" s="40" t="s">
        <v>156</v>
      </c>
      <c r="D24" s="41"/>
      <c r="E24" s="41"/>
      <c r="F24" s="41">
        <v>2334</v>
      </c>
      <c r="G24" s="42" t="s">
        <v>19</v>
      </c>
    </row>
    <row r="25" spans="1:7" s="43" customFormat="1" ht="50.25" customHeight="1" x14ac:dyDescent="0.25">
      <c r="A25" s="38" t="s">
        <v>37</v>
      </c>
      <c r="B25" s="39" t="s">
        <v>155</v>
      </c>
      <c r="C25" s="40" t="s">
        <v>177</v>
      </c>
      <c r="D25" s="41"/>
      <c r="E25" s="41"/>
      <c r="F25" s="41">
        <v>1274.0999999999999</v>
      </c>
      <c r="G25" s="42" t="s">
        <v>19</v>
      </c>
    </row>
    <row r="26" spans="1:7" ht="83.25" customHeight="1" x14ac:dyDescent="0.25">
      <c r="A26" s="26" t="s">
        <v>0</v>
      </c>
      <c r="B26" s="26" t="s">
        <v>1</v>
      </c>
      <c r="C26" s="26" t="s">
        <v>6</v>
      </c>
      <c r="D26" s="26" t="s">
        <v>103</v>
      </c>
      <c r="E26" s="26" t="s">
        <v>131</v>
      </c>
      <c r="F26" s="26" t="s">
        <v>15</v>
      </c>
      <c r="G26" s="26" t="s">
        <v>7</v>
      </c>
    </row>
    <row r="27" spans="1:7" s="5" customFormat="1" ht="15" customHeight="1" x14ac:dyDescent="0.25">
      <c r="A27" s="4">
        <v>1</v>
      </c>
      <c r="B27" s="4">
        <v>2</v>
      </c>
      <c r="C27" s="4">
        <v>3</v>
      </c>
      <c r="D27" s="4">
        <v>4</v>
      </c>
      <c r="E27" s="4">
        <v>5</v>
      </c>
      <c r="F27" s="4">
        <v>6</v>
      </c>
      <c r="G27" s="4">
        <v>7</v>
      </c>
    </row>
    <row r="28" spans="1:7" s="43" customFormat="1" ht="141.75" x14ac:dyDescent="0.25">
      <c r="A28" s="38" t="s">
        <v>61</v>
      </c>
      <c r="B28" s="39" t="s">
        <v>133</v>
      </c>
      <c r="C28" s="40" t="s">
        <v>137</v>
      </c>
      <c r="D28" s="41"/>
      <c r="E28" s="41"/>
      <c r="F28" s="41">
        <v>2970</v>
      </c>
      <c r="G28" s="42" t="s">
        <v>19</v>
      </c>
    </row>
    <row r="29" spans="1:7" s="7" customFormat="1" ht="20.100000000000001" customHeight="1" x14ac:dyDescent="0.25">
      <c r="A29" s="55" t="s">
        <v>9</v>
      </c>
      <c r="B29" s="55"/>
      <c r="C29" s="55"/>
      <c r="D29" s="6">
        <f>D10+D11+D12+D13+D14+D15+D16+D19+D20+D21+D22+D23+D24+D25+D28</f>
        <v>58101</v>
      </c>
      <c r="E29" s="6">
        <f>E10+E11+E12+E13+E14+E15+E16+E19+E20+E21+E22+E23+E24+E25+E28</f>
        <v>54245.2</v>
      </c>
      <c r="F29" s="6">
        <f>F10+F11+F12+F13+F14+F15+F16+F19+F20+F21+F22+F23+F24+F25+F28</f>
        <v>94291.900000000009</v>
      </c>
      <c r="G29" s="23"/>
    </row>
    <row r="30" spans="1:7" s="3" customFormat="1" ht="20.100000000000001" customHeight="1" x14ac:dyDescent="0.25">
      <c r="A30" s="73" t="s">
        <v>106</v>
      </c>
      <c r="B30" s="73"/>
      <c r="C30" s="73"/>
      <c r="D30" s="16">
        <f>D12+D21</f>
        <v>0</v>
      </c>
      <c r="E30" s="16">
        <f>E12+E21</f>
        <v>0</v>
      </c>
      <c r="F30" s="16">
        <f>F12+F21</f>
        <v>6606.9</v>
      </c>
      <c r="G30" s="8" t="s">
        <v>12</v>
      </c>
    </row>
    <row r="31" spans="1:7" s="3" customFormat="1" ht="20.100000000000001" customHeight="1" x14ac:dyDescent="0.25">
      <c r="A31" s="73" t="s">
        <v>107</v>
      </c>
      <c r="B31" s="73"/>
      <c r="C31" s="73"/>
      <c r="D31" s="16">
        <f>D28+D25+D24+D23+D22+D20+D19+D16+D15+D14+D11</f>
        <v>56972.100000000006</v>
      </c>
      <c r="E31" s="16">
        <f>E28+E25+E24+E23+E22+E20+E19+E16+E15+E14+E11</f>
        <v>53116.3</v>
      </c>
      <c r="F31" s="16">
        <f>F28+F25+F24+F23+F22+F20+F19+F16+F15+F14+F11</f>
        <v>55911.100000000006</v>
      </c>
      <c r="G31" s="8" t="s">
        <v>12</v>
      </c>
    </row>
    <row r="32" spans="1:7" s="3" customFormat="1" ht="20.100000000000001" customHeight="1" x14ac:dyDescent="0.25">
      <c r="A32" s="73" t="s">
        <v>113</v>
      </c>
      <c r="B32" s="73"/>
      <c r="C32" s="73"/>
      <c r="D32" s="16">
        <f t="shared" ref="D32:E32" si="0">D10</f>
        <v>1128.9000000000001</v>
      </c>
      <c r="E32" s="16">
        <f t="shared" si="0"/>
        <v>1128.9000000000001</v>
      </c>
      <c r="F32" s="16">
        <f>F10</f>
        <v>30065.5</v>
      </c>
      <c r="G32" s="8" t="s">
        <v>12</v>
      </c>
    </row>
    <row r="33" spans="1:7" s="3" customFormat="1" ht="20.100000000000001" customHeight="1" x14ac:dyDescent="0.25">
      <c r="A33" s="73" t="s">
        <v>219</v>
      </c>
      <c r="B33" s="73"/>
      <c r="C33" s="73"/>
      <c r="D33" s="16">
        <f t="shared" ref="D33:E33" si="1">D13</f>
        <v>0</v>
      </c>
      <c r="E33" s="16">
        <f t="shared" si="1"/>
        <v>0</v>
      </c>
      <c r="F33" s="16">
        <f>F13</f>
        <v>1708.4</v>
      </c>
      <c r="G33" s="8" t="s">
        <v>12</v>
      </c>
    </row>
    <row r="34" spans="1:7" s="3" customFormat="1" ht="24.75" customHeight="1" x14ac:dyDescent="0.25">
      <c r="A34" s="75" t="s">
        <v>30</v>
      </c>
      <c r="B34" s="75"/>
      <c r="C34" s="75"/>
      <c r="D34" s="75"/>
      <c r="E34" s="75"/>
      <c r="F34" s="75"/>
      <c r="G34" s="75"/>
    </row>
    <row r="35" spans="1:7" ht="78.75" x14ac:dyDescent="0.25">
      <c r="A35" s="23" t="s">
        <v>0</v>
      </c>
      <c r="B35" s="23" t="s">
        <v>1</v>
      </c>
      <c r="C35" s="23" t="s">
        <v>6</v>
      </c>
      <c r="D35" s="23" t="s">
        <v>103</v>
      </c>
      <c r="E35" s="26" t="s">
        <v>131</v>
      </c>
      <c r="F35" s="23" t="s">
        <v>15</v>
      </c>
      <c r="G35" s="23" t="s">
        <v>7</v>
      </c>
    </row>
    <row r="36" spans="1:7" s="5" customFormat="1" ht="15" customHeight="1" x14ac:dyDescent="0.25">
      <c r="A36" s="4">
        <v>1</v>
      </c>
      <c r="B36" s="4">
        <v>2</v>
      </c>
      <c r="C36" s="4">
        <v>3</v>
      </c>
      <c r="D36" s="4">
        <v>4</v>
      </c>
      <c r="E36" s="4">
        <v>5</v>
      </c>
      <c r="F36" s="4">
        <v>6</v>
      </c>
      <c r="G36" s="4">
        <v>7</v>
      </c>
    </row>
    <row r="37" spans="1:7" s="43" customFormat="1" ht="164.25" customHeight="1" x14ac:dyDescent="0.25">
      <c r="A37" s="38" t="s">
        <v>62</v>
      </c>
      <c r="B37" s="39" t="s">
        <v>151</v>
      </c>
      <c r="C37" s="40" t="s">
        <v>152</v>
      </c>
      <c r="D37" s="41"/>
      <c r="E37" s="41"/>
      <c r="F37" s="41">
        <v>-674.5</v>
      </c>
      <c r="G37" s="42" t="s">
        <v>57</v>
      </c>
    </row>
    <row r="38" spans="1:7" ht="78.75" x14ac:dyDescent="0.25">
      <c r="A38" s="26" t="s">
        <v>0</v>
      </c>
      <c r="B38" s="26" t="s">
        <v>1</v>
      </c>
      <c r="C38" s="26" t="s">
        <v>6</v>
      </c>
      <c r="D38" s="26" t="s">
        <v>103</v>
      </c>
      <c r="E38" s="26" t="s">
        <v>131</v>
      </c>
      <c r="F38" s="26" t="s">
        <v>15</v>
      </c>
      <c r="G38" s="26" t="s">
        <v>7</v>
      </c>
    </row>
    <row r="39" spans="1:7" s="5" customFormat="1" ht="15" customHeight="1" x14ac:dyDescent="0.25">
      <c r="A39" s="4">
        <v>1</v>
      </c>
      <c r="B39" s="4">
        <v>2</v>
      </c>
      <c r="C39" s="4">
        <v>3</v>
      </c>
      <c r="D39" s="4">
        <v>4</v>
      </c>
      <c r="E39" s="4">
        <v>5</v>
      </c>
      <c r="F39" s="4">
        <v>6</v>
      </c>
      <c r="G39" s="4">
        <v>7</v>
      </c>
    </row>
    <row r="40" spans="1:7" s="43" customFormat="1" ht="94.5" x14ac:dyDescent="0.25">
      <c r="A40" s="38" t="s">
        <v>63</v>
      </c>
      <c r="B40" s="39" t="s">
        <v>147</v>
      </c>
      <c r="C40" s="40" t="s">
        <v>148</v>
      </c>
      <c r="D40" s="41"/>
      <c r="E40" s="41"/>
      <c r="F40" s="41">
        <v>-1151.5999999999999</v>
      </c>
      <c r="G40" s="42" t="s">
        <v>19</v>
      </c>
    </row>
    <row r="41" spans="1:7" s="43" customFormat="1" ht="97.5" customHeight="1" x14ac:dyDescent="0.25">
      <c r="A41" s="38" t="s">
        <v>64</v>
      </c>
      <c r="B41" s="39" t="s">
        <v>147</v>
      </c>
      <c r="C41" s="40" t="s">
        <v>148</v>
      </c>
      <c r="D41" s="41"/>
      <c r="E41" s="41"/>
      <c r="F41" s="41">
        <v>-3454.8</v>
      </c>
      <c r="G41" s="42" t="s">
        <v>57</v>
      </c>
    </row>
    <row r="42" spans="1:7" s="43" customFormat="1" ht="63" customHeight="1" x14ac:dyDescent="0.25">
      <c r="A42" s="38" t="s">
        <v>38</v>
      </c>
      <c r="B42" s="39" t="s">
        <v>149</v>
      </c>
      <c r="C42" s="40" t="s">
        <v>150</v>
      </c>
      <c r="D42" s="41"/>
      <c r="E42" s="41"/>
      <c r="F42" s="41">
        <v>-1.5</v>
      </c>
      <c r="G42" s="42" t="s">
        <v>19</v>
      </c>
    </row>
    <row r="43" spans="1:7" s="43" customFormat="1" ht="78.75" x14ac:dyDescent="0.25">
      <c r="A43" s="38" t="s">
        <v>51</v>
      </c>
      <c r="B43" s="39" t="s">
        <v>133</v>
      </c>
      <c r="C43" s="40" t="s">
        <v>135</v>
      </c>
      <c r="D43" s="41"/>
      <c r="E43" s="41"/>
      <c r="F43" s="41">
        <v>-0.7</v>
      </c>
      <c r="G43" s="42" t="s">
        <v>19</v>
      </c>
    </row>
    <row r="44" spans="1:7" s="43" customFormat="1" ht="172.5" customHeight="1" x14ac:dyDescent="0.25">
      <c r="A44" s="38" t="s">
        <v>65</v>
      </c>
      <c r="B44" s="39" t="s">
        <v>133</v>
      </c>
      <c r="C44" s="40" t="s">
        <v>136</v>
      </c>
      <c r="D44" s="41"/>
      <c r="E44" s="41"/>
      <c r="F44" s="41">
        <v>-145.1</v>
      </c>
      <c r="G44" s="42" t="s">
        <v>19</v>
      </c>
    </row>
    <row r="45" spans="1:7" ht="78.75" x14ac:dyDescent="0.25">
      <c r="A45" s="26" t="s">
        <v>0</v>
      </c>
      <c r="B45" s="26" t="s">
        <v>1</v>
      </c>
      <c r="C45" s="26" t="s">
        <v>6</v>
      </c>
      <c r="D45" s="26" t="s">
        <v>103</v>
      </c>
      <c r="E45" s="26" t="s">
        <v>131</v>
      </c>
      <c r="F45" s="26" t="s">
        <v>15</v>
      </c>
      <c r="G45" s="26" t="s">
        <v>7</v>
      </c>
    </row>
    <row r="46" spans="1:7" s="5" customFormat="1" ht="15" customHeight="1" x14ac:dyDescent="0.25">
      <c r="A46" s="4">
        <v>1</v>
      </c>
      <c r="B46" s="4">
        <v>2</v>
      </c>
      <c r="C46" s="4">
        <v>3</v>
      </c>
      <c r="D46" s="4">
        <v>4</v>
      </c>
      <c r="E46" s="4">
        <v>5</v>
      </c>
      <c r="F46" s="4">
        <v>6</v>
      </c>
      <c r="G46" s="4">
        <v>7</v>
      </c>
    </row>
    <row r="47" spans="1:7" s="43" customFormat="1" ht="141.75" x14ac:dyDescent="0.25">
      <c r="A47" s="38" t="s">
        <v>66</v>
      </c>
      <c r="B47" s="39" t="s">
        <v>133</v>
      </c>
      <c r="C47" s="40" t="s">
        <v>137</v>
      </c>
      <c r="D47" s="41"/>
      <c r="E47" s="41"/>
      <c r="F47" s="41">
        <v>-2970</v>
      </c>
      <c r="G47" s="42" t="s">
        <v>19</v>
      </c>
    </row>
    <row r="48" spans="1:7" s="43" customFormat="1" ht="204.75" x14ac:dyDescent="0.25">
      <c r="A48" s="38" t="s">
        <v>67</v>
      </c>
      <c r="B48" s="39" t="s">
        <v>133</v>
      </c>
      <c r="C48" s="40" t="s">
        <v>140</v>
      </c>
      <c r="D48" s="41"/>
      <c r="E48" s="41"/>
      <c r="F48" s="41">
        <v>-1806.7</v>
      </c>
      <c r="G48" s="42" t="s">
        <v>19</v>
      </c>
    </row>
    <row r="49" spans="1:7" s="43" customFormat="1" ht="189" x14ac:dyDescent="0.25">
      <c r="A49" s="38" t="s">
        <v>84</v>
      </c>
      <c r="B49" s="39" t="s">
        <v>133</v>
      </c>
      <c r="C49" s="40" t="s">
        <v>141</v>
      </c>
      <c r="D49" s="41"/>
      <c r="E49" s="41"/>
      <c r="F49" s="41">
        <v>-2790.6</v>
      </c>
      <c r="G49" s="42" t="s">
        <v>19</v>
      </c>
    </row>
    <row r="50" spans="1:7" ht="78.75" x14ac:dyDescent="0.25">
      <c r="A50" s="26" t="s">
        <v>0</v>
      </c>
      <c r="B50" s="26" t="s">
        <v>1</v>
      </c>
      <c r="C50" s="26" t="s">
        <v>6</v>
      </c>
      <c r="D50" s="26" t="s">
        <v>103</v>
      </c>
      <c r="E50" s="26" t="s">
        <v>131</v>
      </c>
      <c r="F50" s="26" t="s">
        <v>15</v>
      </c>
      <c r="G50" s="26" t="s">
        <v>7</v>
      </c>
    </row>
    <row r="51" spans="1:7" s="5" customFormat="1" ht="15" customHeight="1" x14ac:dyDescent="0.25">
      <c r="A51" s="4">
        <v>1</v>
      </c>
      <c r="B51" s="4">
        <v>2</v>
      </c>
      <c r="C51" s="4">
        <v>3</v>
      </c>
      <c r="D51" s="4">
        <v>4</v>
      </c>
      <c r="E51" s="4">
        <v>5</v>
      </c>
      <c r="F51" s="4">
        <v>6</v>
      </c>
      <c r="G51" s="4">
        <v>7</v>
      </c>
    </row>
    <row r="52" spans="1:7" s="43" customFormat="1" ht="204.75" x14ac:dyDescent="0.25">
      <c r="A52" s="38" t="s">
        <v>85</v>
      </c>
      <c r="B52" s="39" t="s">
        <v>133</v>
      </c>
      <c r="C52" s="40" t="s">
        <v>142</v>
      </c>
      <c r="D52" s="41"/>
      <c r="E52" s="41"/>
      <c r="F52" s="41">
        <v>-163.19999999999999</v>
      </c>
      <c r="G52" s="42" t="s">
        <v>19</v>
      </c>
    </row>
    <row r="53" spans="1:7" s="43" customFormat="1" ht="78.75" x14ac:dyDescent="0.25">
      <c r="A53" s="38" t="s">
        <v>86</v>
      </c>
      <c r="B53" s="39" t="s">
        <v>133</v>
      </c>
      <c r="C53" s="40" t="s">
        <v>143</v>
      </c>
      <c r="D53" s="41"/>
      <c r="E53" s="41"/>
      <c r="F53" s="41">
        <v>-377.8</v>
      </c>
      <c r="G53" s="42" t="s">
        <v>19</v>
      </c>
    </row>
    <row r="54" spans="1:7" s="43" customFormat="1" ht="157.5" x14ac:dyDescent="0.25">
      <c r="A54" s="38" t="s">
        <v>87</v>
      </c>
      <c r="B54" s="39" t="s">
        <v>133</v>
      </c>
      <c r="C54" s="40" t="s">
        <v>134</v>
      </c>
      <c r="D54" s="41"/>
      <c r="E54" s="41"/>
      <c r="F54" s="41">
        <v>-2847.8</v>
      </c>
      <c r="G54" s="42" t="s">
        <v>19</v>
      </c>
    </row>
    <row r="55" spans="1:7" ht="78.75" x14ac:dyDescent="0.25">
      <c r="A55" s="26" t="s">
        <v>0</v>
      </c>
      <c r="B55" s="26" t="s">
        <v>1</v>
      </c>
      <c r="C55" s="26" t="s">
        <v>6</v>
      </c>
      <c r="D55" s="26" t="s">
        <v>103</v>
      </c>
      <c r="E55" s="26" t="s">
        <v>131</v>
      </c>
      <c r="F55" s="26" t="s">
        <v>15</v>
      </c>
      <c r="G55" s="26" t="s">
        <v>7</v>
      </c>
    </row>
    <row r="56" spans="1:7" s="5" customFormat="1" ht="15" customHeight="1" x14ac:dyDescent="0.25">
      <c r="A56" s="4">
        <v>1</v>
      </c>
      <c r="B56" s="4">
        <v>2</v>
      </c>
      <c r="C56" s="4">
        <v>3</v>
      </c>
      <c r="D56" s="4">
        <v>4</v>
      </c>
      <c r="E56" s="4">
        <v>4</v>
      </c>
      <c r="F56" s="4">
        <v>5</v>
      </c>
      <c r="G56" s="4">
        <v>6</v>
      </c>
    </row>
    <row r="57" spans="1:7" s="43" customFormat="1" ht="172.5" customHeight="1" x14ac:dyDescent="0.25">
      <c r="A57" s="38" t="s">
        <v>88</v>
      </c>
      <c r="B57" s="39" t="s">
        <v>133</v>
      </c>
      <c r="C57" s="40" t="s">
        <v>144</v>
      </c>
      <c r="D57" s="41"/>
      <c r="E57" s="41"/>
      <c r="F57" s="41">
        <v>-127.8</v>
      </c>
      <c r="G57" s="42" t="s">
        <v>19</v>
      </c>
    </row>
    <row r="58" spans="1:7" s="43" customFormat="1" ht="84.75" customHeight="1" x14ac:dyDescent="0.25">
      <c r="A58" s="38" t="s">
        <v>89</v>
      </c>
      <c r="B58" s="39" t="s">
        <v>133</v>
      </c>
      <c r="C58" s="40" t="s">
        <v>145</v>
      </c>
      <c r="D58" s="41"/>
      <c r="E58" s="41"/>
      <c r="F58" s="41">
        <v>-231</v>
      </c>
      <c r="G58" s="42" t="s">
        <v>19</v>
      </c>
    </row>
    <row r="59" spans="1:7" s="43" customFormat="1" ht="173.25" customHeight="1" x14ac:dyDescent="0.25">
      <c r="A59" s="38" t="s">
        <v>90</v>
      </c>
      <c r="B59" s="39" t="s">
        <v>133</v>
      </c>
      <c r="C59" s="40" t="s">
        <v>146</v>
      </c>
      <c r="D59" s="41"/>
      <c r="E59" s="41"/>
      <c r="F59" s="41">
        <v>-102.3</v>
      </c>
      <c r="G59" s="42" t="s">
        <v>57</v>
      </c>
    </row>
    <row r="60" spans="1:7" s="43" customFormat="1" ht="78.75" x14ac:dyDescent="0.25">
      <c r="A60" s="38" t="s">
        <v>114</v>
      </c>
      <c r="B60" s="39" t="s">
        <v>133</v>
      </c>
      <c r="C60" s="40" t="s">
        <v>143</v>
      </c>
      <c r="D60" s="41"/>
      <c r="E60" s="41"/>
      <c r="F60" s="41">
        <v>-3.1</v>
      </c>
      <c r="G60" s="42" t="s">
        <v>57</v>
      </c>
    </row>
    <row r="61" spans="1:7" s="7" customFormat="1" ht="20.100000000000001" customHeight="1" x14ac:dyDescent="0.25">
      <c r="A61" s="55" t="s">
        <v>9</v>
      </c>
      <c r="B61" s="55"/>
      <c r="C61" s="55"/>
      <c r="D61" s="6">
        <f>D60+D59+D58+D57+D54+D53+D52+D49+D48+D47+D44+D43+D42+D41+D40+D37</f>
        <v>0</v>
      </c>
      <c r="E61" s="6">
        <f>E60+E59+E58+E57+E54+E53+E52+E49+E48+E47+E44+E43+E42+E41+E40+E37</f>
        <v>0</v>
      </c>
      <c r="F61" s="6">
        <f>F60+F59+F58+F57+F54+F53+F52+F49+F48+F47+F44+F43+F42+F41+F40+F37</f>
        <v>-16848.5</v>
      </c>
      <c r="G61" s="23"/>
    </row>
    <row r="62" spans="1:7" s="3" customFormat="1" ht="20.100000000000001" customHeight="1" x14ac:dyDescent="0.25">
      <c r="A62" s="73" t="s">
        <v>106</v>
      </c>
      <c r="B62" s="73"/>
      <c r="C62" s="73"/>
      <c r="D62" s="16">
        <f>D60+D59+D41+D37</f>
        <v>0</v>
      </c>
      <c r="E62" s="16">
        <f>E60+E59+E41+E37</f>
        <v>0</v>
      </c>
      <c r="F62" s="16">
        <f>F60+F59+F41+F37</f>
        <v>-4234.7000000000007</v>
      </c>
      <c r="G62" s="8" t="s">
        <v>12</v>
      </c>
    </row>
    <row r="63" spans="1:7" s="3" customFormat="1" ht="20.100000000000001" customHeight="1" x14ac:dyDescent="0.25">
      <c r="A63" s="73" t="s">
        <v>107</v>
      </c>
      <c r="B63" s="73"/>
      <c r="C63" s="73"/>
      <c r="D63" s="16">
        <f>D58+D57+D54+D53+D52+D49+D48+D47+D44+D43+D42+D40</f>
        <v>0</v>
      </c>
      <c r="E63" s="16">
        <f>E58+E57+E54+E53+E52+E49+E48+E47+E44+E43+E42+E40</f>
        <v>0</v>
      </c>
      <c r="F63" s="16">
        <f>F58+F57+F54+F53+F52+F49+F48+F47+F44+F43+F42+F40</f>
        <v>-12613.800000000003</v>
      </c>
      <c r="G63" s="8" t="s">
        <v>12</v>
      </c>
    </row>
    <row r="64" spans="1:7" s="7" customFormat="1" ht="20.25" customHeight="1" x14ac:dyDescent="0.25">
      <c r="A64" s="55" t="s">
        <v>10</v>
      </c>
      <c r="B64" s="55"/>
      <c r="C64" s="55"/>
      <c r="D64" s="6">
        <f t="shared" ref="D64:F66" si="2">D61+D29</f>
        <v>58101</v>
      </c>
      <c r="E64" s="6">
        <f t="shared" si="2"/>
        <v>54245.2</v>
      </c>
      <c r="F64" s="6">
        <f t="shared" si="2"/>
        <v>77443.400000000009</v>
      </c>
      <c r="G64" s="23"/>
    </row>
    <row r="65" spans="1:10" s="3" customFormat="1" ht="20.100000000000001" customHeight="1" x14ac:dyDescent="0.25">
      <c r="A65" s="73" t="s">
        <v>106</v>
      </c>
      <c r="B65" s="73"/>
      <c r="C65" s="73"/>
      <c r="D65" s="16">
        <f t="shared" si="2"/>
        <v>0</v>
      </c>
      <c r="E65" s="16">
        <f t="shared" si="2"/>
        <v>0</v>
      </c>
      <c r="F65" s="16">
        <f t="shared" si="2"/>
        <v>2372.1999999999989</v>
      </c>
      <c r="G65" s="8" t="s">
        <v>12</v>
      </c>
    </row>
    <row r="66" spans="1:10" s="3" customFormat="1" ht="20.100000000000001" customHeight="1" x14ac:dyDescent="0.25">
      <c r="A66" s="73" t="s">
        <v>107</v>
      </c>
      <c r="B66" s="73"/>
      <c r="C66" s="73"/>
      <c r="D66" s="16">
        <f t="shared" si="2"/>
        <v>56972.100000000006</v>
      </c>
      <c r="E66" s="16">
        <f t="shared" si="2"/>
        <v>53116.3</v>
      </c>
      <c r="F66" s="16">
        <f t="shared" si="2"/>
        <v>43297.3</v>
      </c>
      <c r="G66" s="8" t="s">
        <v>12</v>
      </c>
    </row>
    <row r="67" spans="1:10" s="3" customFormat="1" ht="20.100000000000001" customHeight="1" x14ac:dyDescent="0.25">
      <c r="A67" s="73" t="s">
        <v>113</v>
      </c>
      <c r="B67" s="73"/>
      <c r="C67" s="73"/>
      <c r="D67" s="16">
        <f t="shared" ref="D67:F68" si="3">D32</f>
        <v>1128.9000000000001</v>
      </c>
      <c r="E67" s="16">
        <f t="shared" si="3"/>
        <v>1128.9000000000001</v>
      </c>
      <c r="F67" s="16">
        <f t="shared" si="3"/>
        <v>30065.5</v>
      </c>
      <c r="G67" s="8" t="s">
        <v>12</v>
      </c>
    </row>
    <row r="68" spans="1:10" s="3" customFormat="1" ht="20.100000000000001" customHeight="1" x14ac:dyDescent="0.25">
      <c r="A68" s="73" t="s">
        <v>219</v>
      </c>
      <c r="B68" s="73"/>
      <c r="C68" s="73"/>
      <c r="D68" s="16">
        <f t="shared" si="3"/>
        <v>0</v>
      </c>
      <c r="E68" s="16">
        <f t="shared" si="3"/>
        <v>0</v>
      </c>
      <c r="F68" s="16">
        <f t="shared" si="3"/>
        <v>1708.4</v>
      </c>
      <c r="G68" s="8" t="s">
        <v>12</v>
      </c>
    </row>
    <row r="69" spans="1:10" s="7" customFormat="1" ht="24.95" customHeight="1" x14ac:dyDescent="0.25">
      <c r="A69" s="74" t="s">
        <v>11</v>
      </c>
      <c r="B69" s="55"/>
      <c r="C69" s="55"/>
      <c r="D69" s="55"/>
      <c r="E69" s="55"/>
      <c r="F69" s="55"/>
      <c r="G69" s="55"/>
    </row>
    <row r="70" spans="1:10" ht="24" customHeight="1" x14ac:dyDescent="0.25">
      <c r="A70" s="75" t="s">
        <v>5</v>
      </c>
      <c r="B70" s="75"/>
      <c r="C70" s="75"/>
      <c r="D70" s="75"/>
      <c r="E70" s="75"/>
      <c r="F70" s="75"/>
      <c r="G70" s="75"/>
    </row>
    <row r="71" spans="1:10" s="5" customFormat="1" ht="78.75" x14ac:dyDescent="0.25">
      <c r="A71" s="23" t="s">
        <v>0</v>
      </c>
      <c r="B71" s="23" t="s">
        <v>1</v>
      </c>
      <c r="C71" s="23" t="s">
        <v>68</v>
      </c>
      <c r="D71" s="23" t="s">
        <v>103</v>
      </c>
      <c r="E71" s="26" t="s">
        <v>131</v>
      </c>
      <c r="F71" s="23" t="s">
        <v>15</v>
      </c>
      <c r="G71" s="23" t="s">
        <v>7</v>
      </c>
      <c r="H71" s="9"/>
      <c r="I71" s="9"/>
      <c r="J71" s="9"/>
    </row>
    <row r="72" spans="1:10" s="3" customFormat="1" ht="15" customHeight="1" x14ac:dyDescent="0.25">
      <c r="A72" s="4">
        <v>1</v>
      </c>
      <c r="B72" s="4">
        <v>2</v>
      </c>
      <c r="C72" s="4">
        <v>3</v>
      </c>
      <c r="D72" s="4">
        <v>4</v>
      </c>
      <c r="E72" s="4">
        <v>5</v>
      </c>
      <c r="F72" s="4">
        <v>6</v>
      </c>
      <c r="G72" s="4">
        <v>7</v>
      </c>
    </row>
    <row r="73" spans="1:10" s="10" customFormat="1" ht="24.95" customHeight="1" x14ac:dyDescent="0.25">
      <c r="A73" s="76" t="s">
        <v>50</v>
      </c>
      <c r="B73" s="76"/>
      <c r="C73" s="76"/>
      <c r="D73" s="76"/>
      <c r="E73" s="76"/>
      <c r="F73" s="76"/>
      <c r="G73" s="76"/>
    </row>
    <row r="74" spans="1:10" s="45" customFormat="1" ht="78.75" x14ac:dyDescent="0.25">
      <c r="A74" s="44" t="s">
        <v>2</v>
      </c>
      <c r="B74" s="39" t="s">
        <v>76</v>
      </c>
      <c r="C74" s="44" t="s">
        <v>25</v>
      </c>
      <c r="D74" s="41">
        <v>1608.4</v>
      </c>
      <c r="E74" s="41">
        <v>1608.4</v>
      </c>
      <c r="F74" s="41">
        <v>40</v>
      </c>
      <c r="G74" s="40" t="s">
        <v>172</v>
      </c>
    </row>
    <row r="75" spans="1:10" s="45" customFormat="1" ht="78.75" x14ac:dyDescent="0.25">
      <c r="A75" s="44" t="s">
        <v>3</v>
      </c>
      <c r="B75" s="39" t="s">
        <v>76</v>
      </c>
      <c r="C75" s="44" t="s">
        <v>25</v>
      </c>
      <c r="D75" s="41">
        <v>1612.7</v>
      </c>
      <c r="E75" s="41">
        <v>1612.7</v>
      </c>
      <c r="F75" s="41">
        <v>40</v>
      </c>
      <c r="G75" s="40" t="s">
        <v>171</v>
      </c>
    </row>
    <row r="76" spans="1:10" s="45" customFormat="1" ht="63.75" customHeight="1" x14ac:dyDescent="0.25">
      <c r="A76" s="44" t="s">
        <v>23</v>
      </c>
      <c r="B76" s="39" t="s">
        <v>69</v>
      </c>
      <c r="C76" s="44" t="s">
        <v>73</v>
      </c>
      <c r="D76" s="41"/>
      <c r="E76" s="41"/>
      <c r="F76" s="41">
        <v>348.6</v>
      </c>
      <c r="G76" s="40" t="s">
        <v>192</v>
      </c>
    </row>
    <row r="77" spans="1:10" s="10" customFormat="1" ht="24.95" customHeight="1" x14ac:dyDescent="0.25">
      <c r="A77" s="55" t="s">
        <v>13</v>
      </c>
      <c r="B77" s="55"/>
      <c r="C77" s="55"/>
      <c r="D77" s="12">
        <f t="shared" ref="D77:E77" si="4">D74+D75+D76</f>
        <v>3221.1000000000004</v>
      </c>
      <c r="E77" s="12">
        <f t="shared" si="4"/>
        <v>3221.1000000000004</v>
      </c>
      <c r="F77" s="12">
        <f>F74+F75+F76</f>
        <v>428.6</v>
      </c>
      <c r="G77" s="11" t="s">
        <v>12</v>
      </c>
    </row>
    <row r="78" spans="1:10" s="10" customFormat="1" ht="24.95" customHeight="1" x14ac:dyDescent="0.25">
      <c r="A78" s="76" t="s">
        <v>31</v>
      </c>
      <c r="B78" s="76"/>
      <c r="C78" s="76"/>
      <c r="D78" s="76"/>
      <c r="E78" s="76"/>
      <c r="F78" s="76"/>
      <c r="G78" s="76"/>
    </row>
    <row r="79" spans="1:10" s="45" customFormat="1" ht="51.75" customHeight="1" x14ac:dyDescent="0.25">
      <c r="A79" s="44" t="s">
        <v>24</v>
      </c>
      <c r="B79" s="39" t="s">
        <v>54</v>
      </c>
      <c r="C79" s="44" t="s">
        <v>55</v>
      </c>
      <c r="D79" s="41">
        <v>9586.5</v>
      </c>
      <c r="E79" s="41">
        <v>9129.5</v>
      </c>
      <c r="F79" s="41">
        <v>170.1</v>
      </c>
      <c r="G79" s="40" t="s">
        <v>169</v>
      </c>
      <c r="H79" s="46"/>
    </row>
    <row r="80" spans="1:10" s="45" customFormat="1" ht="78.75" x14ac:dyDescent="0.25">
      <c r="A80" s="44" t="s">
        <v>4</v>
      </c>
      <c r="B80" s="39" t="s">
        <v>74</v>
      </c>
      <c r="C80" s="44" t="s">
        <v>25</v>
      </c>
      <c r="D80" s="41"/>
      <c r="E80" s="41"/>
      <c r="F80" s="41">
        <v>9000</v>
      </c>
      <c r="G80" s="40" t="s">
        <v>160</v>
      </c>
    </row>
    <row r="81" spans="1:10" s="5" customFormat="1" ht="78.75" x14ac:dyDescent="0.25">
      <c r="A81" s="26" t="s">
        <v>0</v>
      </c>
      <c r="B81" s="26" t="s">
        <v>1</v>
      </c>
      <c r="C81" s="26" t="s">
        <v>68</v>
      </c>
      <c r="D81" s="26" t="s">
        <v>103</v>
      </c>
      <c r="E81" s="26" t="s">
        <v>131</v>
      </c>
      <c r="F81" s="26" t="s">
        <v>15</v>
      </c>
      <c r="G81" s="26" t="s">
        <v>7</v>
      </c>
      <c r="H81" s="9"/>
      <c r="I81" s="9"/>
      <c r="J81" s="9"/>
    </row>
    <row r="82" spans="1:10" s="3" customFormat="1" ht="15" customHeight="1" x14ac:dyDescent="0.25">
      <c r="A82" s="4">
        <v>1</v>
      </c>
      <c r="B82" s="4">
        <v>2</v>
      </c>
      <c r="C82" s="4">
        <v>3</v>
      </c>
      <c r="D82" s="4">
        <v>4</v>
      </c>
      <c r="E82" s="4">
        <v>5</v>
      </c>
      <c r="F82" s="4">
        <v>6</v>
      </c>
      <c r="G82" s="4">
        <v>7</v>
      </c>
    </row>
    <row r="83" spans="1:10" s="45" customFormat="1" ht="78.75" x14ac:dyDescent="0.25">
      <c r="A83" s="44" t="s">
        <v>28</v>
      </c>
      <c r="B83" s="39" t="s">
        <v>74</v>
      </c>
      <c r="C83" s="44" t="s">
        <v>25</v>
      </c>
      <c r="D83" s="41"/>
      <c r="E83" s="41"/>
      <c r="F83" s="41">
        <v>19951</v>
      </c>
      <c r="G83" s="40" t="s">
        <v>231</v>
      </c>
    </row>
    <row r="84" spans="1:10" s="45" customFormat="1" ht="65.25" customHeight="1" x14ac:dyDescent="0.25">
      <c r="A84" s="44" t="s">
        <v>29</v>
      </c>
      <c r="B84" s="39" t="s">
        <v>74</v>
      </c>
      <c r="C84" s="44" t="s">
        <v>25</v>
      </c>
      <c r="D84" s="41"/>
      <c r="E84" s="41"/>
      <c r="F84" s="41">
        <v>202</v>
      </c>
      <c r="G84" s="40" t="s">
        <v>161</v>
      </c>
    </row>
    <row r="85" spans="1:10" s="45" customFormat="1" ht="78.75" x14ac:dyDescent="0.25">
      <c r="A85" s="44" t="s">
        <v>32</v>
      </c>
      <c r="B85" s="39" t="s">
        <v>74</v>
      </c>
      <c r="C85" s="44" t="s">
        <v>56</v>
      </c>
      <c r="D85" s="41"/>
      <c r="E85" s="41"/>
      <c r="F85" s="41">
        <v>2973.9</v>
      </c>
      <c r="G85" s="40" t="s">
        <v>160</v>
      </c>
    </row>
    <row r="86" spans="1:10" s="45" customFormat="1" ht="78.75" x14ac:dyDescent="0.25">
      <c r="A86" s="44" t="s">
        <v>60</v>
      </c>
      <c r="B86" s="39" t="s">
        <v>74</v>
      </c>
      <c r="C86" s="44" t="s">
        <v>56</v>
      </c>
      <c r="D86" s="41"/>
      <c r="E86" s="41"/>
      <c r="F86" s="41">
        <v>13217.5</v>
      </c>
      <c r="G86" s="40" t="s">
        <v>231</v>
      </c>
    </row>
    <row r="87" spans="1:10" s="45" customFormat="1" ht="66.75" customHeight="1" x14ac:dyDescent="0.25">
      <c r="A87" s="44">
        <v>10</v>
      </c>
      <c r="B87" s="39" t="s">
        <v>74</v>
      </c>
      <c r="C87" s="44" t="s">
        <v>56</v>
      </c>
      <c r="D87" s="41"/>
      <c r="E87" s="41"/>
      <c r="F87" s="41">
        <v>330.4</v>
      </c>
      <c r="G87" s="40" t="s">
        <v>161</v>
      </c>
    </row>
    <row r="88" spans="1:10" s="10" customFormat="1" ht="24.75" customHeight="1" x14ac:dyDescent="0.25">
      <c r="A88" s="55" t="s">
        <v>13</v>
      </c>
      <c r="B88" s="55"/>
      <c r="C88" s="55"/>
      <c r="D88" s="12">
        <f t="shared" ref="D88:E88" si="5">D79+D80+D83+D84+D85+D86+D87</f>
        <v>9586.5</v>
      </c>
      <c r="E88" s="12">
        <f t="shared" si="5"/>
        <v>9129.5</v>
      </c>
      <c r="F88" s="12">
        <f>F79+F80+F83+F84+F85+F86+F87</f>
        <v>45844.9</v>
      </c>
      <c r="G88" s="11" t="s">
        <v>12</v>
      </c>
    </row>
    <row r="89" spans="1:10" s="10" customFormat="1" ht="24.95" customHeight="1" x14ac:dyDescent="0.25">
      <c r="A89" s="76" t="s">
        <v>20</v>
      </c>
      <c r="B89" s="77"/>
      <c r="C89" s="77"/>
      <c r="D89" s="77"/>
      <c r="E89" s="77"/>
      <c r="F89" s="77"/>
      <c r="G89" s="77"/>
    </row>
    <row r="90" spans="1:10" s="45" customFormat="1" ht="110.25" x14ac:dyDescent="0.25">
      <c r="A90" s="44" t="s">
        <v>33</v>
      </c>
      <c r="B90" s="39" t="s">
        <v>49</v>
      </c>
      <c r="C90" s="44" t="s">
        <v>25</v>
      </c>
      <c r="D90" s="41"/>
      <c r="E90" s="41"/>
      <c r="F90" s="47">
        <v>4328.7</v>
      </c>
      <c r="G90" s="40" t="s">
        <v>205</v>
      </c>
    </row>
    <row r="91" spans="1:10" s="45" customFormat="1" ht="60.75" customHeight="1" x14ac:dyDescent="0.25">
      <c r="A91" s="44" t="s">
        <v>34</v>
      </c>
      <c r="B91" s="39" t="s">
        <v>49</v>
      </c>
      <c r="C91" s="44" t="s">
        <v>56</v>
      </c>
      <c r="D91" s="41"/>
      <c r="E91" s="41"/>
      <c r="F91" s="47">
        <v>178.6</v>
      </c>
      <c r="G91" s="40" t="s">
        <v>208</v>
      </c>
    </row>
    <row r="92" spans="1:10" s="5" customFormat="1" ht="78.75" x14ac:dyDescent="0.25">
      <c r="A92" s="26" t="s">
        <v>0</v>
      </c>
      <c r="B92" s="26" t="s">
        <v>1</v>
      </c>
      <c r="C92" s="26" t="s">
        <v>68</v>
      </c>
      <c r="D92" s="26" t="s">
        <v>103</v>
      </c>
      <c r="E92" s="26" t="s">
        <v>131</v>
      </c>
      <c r="F92" s="26" t="s">
        <v>15</v>
      </c>
      <c r="G92" s="26" t="s">
        <v>7</v>
      </c>
      <c r="H92" s="9"/>
      <c r="I92" s="9"/>
      <c r="J92" s="9"/>
    </row>
    <row r="93" spans="1:10" s="3" customFormat="1" ht="15" customHeight="1" x14ac:dyDescent="0.25">
      <c r="A93" s="4">
        <v>1</v>
      </c>
      <c r="B93" s="4">
        <v>2</v>
      </c>
      <c r="C93" s="4">
        <v>3</v>
      </c>
      <c r="D93" s="4">
        <v>4</v>
      </c>
      <c r="E93" s="4">
        <v>5</v>
      </c>
      <c r="F93" s="4">
        <v>6</v>
      </c>
      <c r="G93" s="4">
        <v>7</v>
      </c>
    </row>
    <row r="94" spans="1:10" s="45" customFormat="1" ht="47.25" x14ac:dyDescent="0.25">
      <c r="A94" s="44" t="s">
        <v>36</v>
      </c>
      <c r="B94" s="39" t="s">
        <v>49</v>
      </c>
      <c r="C94" s="44" t="s">
        <v>25</v>
      </c>
      <c r="D94" s="41"/>
      <c r="E94" s="41"/>
      <c r="F94" s="49">
        <v>3400</v>
      </c>
      <c r="G94" s="40" t="s">
        <v>214</v>
      </c>
    </row>
    <row r="95" spans="1:10" s="45" customFormat="1" ht="47.25" x14ac:dyDescent="0.25">
      <c r="A95" s="44" t="s">
        <v>37</v>
      </c>
      <c r="B95" s="39" t="s">
        <v>49</v>
      </c>
      <c r="C95" s="44" t="s">
        <v>25</v>
      </c>
      <c r="D95" s="41"/>
      <c r="E95" s="41"/>
      <c r="F95" s="49">
        <v>1300</v>
      </c>
      <c r="G95" s="40" t="s">
        <v>215</v>
      </c>
    </row>
    <row r="96" spans="1:10" s="45" customFormat="1" ht="31.5" x14ac:dyDescent="0.25">
      <c r="A96" s="44" t="s">
        <v>61</v>
      </c>
      <c r="B96" s="39" t="s">
        <v>72</v>
      </c>
      <c r="C96" s="44" t="s">
        <v>25</v>
      </c>
      <c r="D96" s="41"/>
      <c r="E96" s="41"/>
      <c r="F96" s="49">
        <v>1000</v>
      </c>
      <c r="G96" s="40" t="s">
        <v>216</v>
      </c>
    </row>
    <row r="97" spans="1:10" s="45" customFormat="1" ht="47.25" x14ac:dyDescent="0.25">
      <c r="A97" s="44" t="s">
        <v>62</v>
      </c>
      <c r="B97" s="39" t="s">
        <v>72</v>
      </c>
      <c r="C97" s="44" t="s">
        <v>25</v>
      </c>
      <c r="D97" s="41">
        <v>4790</v>
      </c>
      <c r="E97" s="41">
        <v>4790</v>
      </c>
      <c r="F97" s="49">
        <v>3883.4</v>
      </c>
      <c r="G97" s="40" t="s">
        <v>217</v>
      </c>
    </row>
    <row r="98" spans="1:10" s="45" customFormat="1" ht="31.5" x14ac:dyDescent="0.25">
      <c r="A98" s="44" t="s">
        <v>63</v>
      </c>
      <c r="B98" s="39" t="s">
        <v>72</v>
      </c>
      <c r="C98" s="44" t="s">
        <v>56</v>
      </c>
      <c r="D98" s="41">
        <v>1100</v>
      </c>
      <c r="E98" s="41">
        <v>1100</v>
      </c>
      <c r="F98" s="49">
        <v>2100</v>
      </c>
      <c r="G98" s="40" t="s">
        <v>218</v>
      </c>
    </row>
    <row r="99" spans="1:10" s="45" customFormat="1" ht="94.5" x14ac:dyDescent="0.25">
      <c r="A99" s="44" t="s">
        <v>64</v>
      </c>
      <c r="B99" s="39" t="s">
        <v>72</v>
      </c>
      <c r="C99" s="44" t="s">
        <v>25</v>
      </c>
      <c r="D99" s="41"/>
      <c r="E99" s="41"/>
      <c r="F99" s="41">
        <v>9000</v>
      </c>
      <c r="G99" s="40" t="s">
        <v>162</v>
      </c>
    </row>
    <row r="100" spans="1:10" s="45" customFormat="1" ht="78.75" x14ac:dyDescent="0.25">
      <c r="A100" s="44" t="s">
        <v>38</v>
      </c>
      <c r="B100" s="39" t="s">
        <v>72</v>
      </c>
      <c r="C100" s="44" t="s">
        <v>25</v>
      </c>
      <c r="D100" s="41"/>
      <c r="E100" s="41"/>
      <c r="F100" s="41">
        <v>511.4</v>
      </c>
      <c r="G100" s="40" t="s">
        <v>163</v>
      </c>
    </row>
    <row r="101" spans="1:10" s="45" customFormat="1" ht="47.25" x14ac:dyDescent="0.25">
      <c r="A101" s="44" t="s">
        <v>51</v>
      </c>
      <c r="B101" s="39" t="s">
        <v>72</v>
      </c>
      <c r="C101" s="44" t="s">
        <v>25</v>
      </c>
      <c r="D101" s="41"/>
      <c r="E101" s="41"/>
      <c r="F101" s="47">
        <v>2044.6</v>
      </c>
      <c r="G101" s="40" t="s">
        <v>204</v>
      </c>
    </row>
    <row r="102" spans="1:10" s="45" customFormat="1" ht="82.5" customHeight="1" x14ac:dyDescent="0.25">
      <c r="A102" s="44" t="s">
        <v>65</v>
      </c>
      <c r="B102" s="39" t="s">
        <v>72</v>
      </c>
      <c r="C102" s="44" t="s">
        <v>56</v>
      </c>
      <c r="D102" s="41"/>
      <c r="E102" s="41"/>
      <c r="F102" s="41">
        <v>11928.4</v>
      </c>
      <c r="G102" s="40" t="s">
        <v>162</v>
      </c>
    </row>
    <row r="103" spans="1:10" s="45" customFormat="1" ht="78.75" x14ac:dyDescent="0.25">
      <c r="A103" s="44" t="s">
        <v>66</v>
      </c>
      <c r="B103" s="39" t="s">
        <v>72</v>
      </c>
      <c r="C103" s="44" t="s">
        <v>56</v>
      </c>
      <c r="D103" s="41"/>
      <c r="E103" s="41"/>
      <c r="F103" s="41">
        <v>561.6</v>
      </c>
      <c r="G103" s="40" t="s">
        <v>163</v>
      </c>
    </row>
    <row r="104" spans="1:10" s="5" customFormat="1" ht="78.75" x14ac:dyDescent="0.25">
      <c r="A104" s="26" t="s">
        <v>0</v>
      </c>
      <c r="B104" s="26" t="s">
        <v>1</v>
      </c>
      <c r="C104" s="26" t="s">
        <v>68</v>
      </c>
      <c r="D104" s="26" t="s">
        <v>103</v>
      </c>
      <c r="E104" s="26" t="s">
        <v>131</v>
      </c>
      <c r="F104" s="26" t="s">
        <v>15</v>
      </c>
      <c r="G104" s="26" t="s">
        <v>7</v>
      </c>
      <c r="H104" s="9"/>
      <c r="I104" s="9"/>
      <c r="J104" s="9"/>
    </row>
    <row r="105" spans="1:10" s="3" customFormat="1" ht="15" customHeight="1" x14ac:dyDescent="0.25">
      <c r="A105" s="4">
        <v>1</v>
      </c>
      <c r="B105" s="4">
        <v>2</v>
      </c>
      <c r="C105" s="4">
        <v>3</v>
      </c>
      <c r="D105" s="4">
        <v>4</v>
      </c>
      <c r="E105" s="4">
        <v>5</v>
      </c>
      <c r="F105" s="4">
        <v>6</v>
      </c>
      <c r="G105" s="4">
        <v>7</v>
      </c>
    </row>
    <row r="106" spans="1:10" s="45" customFormat="1" ht="31.5" x14ac:dyDescent="0.25">
      <c r="A106" s="44" t="s">
        <v>67</v>
      </c>
      <c r="B106" s="39" t="s">
        <v>79</v>
      </c>
      <c r="C106" s="44" t="s">
        <v>25</v>
      </c>
      <c r="D106" s="41">
        <v>40800</v>
      </c>
      <c r="E106" s="41">
        <v>40800</v>
      </c>
      <c r="F106" s="49">
        <v>11382.1</v>
      </c>
      <c r="G106" s="40" t="s">
        <v>212</v>
      </c>
    </row>
    <row r="107" spans="1:10" s="45" customFormat="1" ht="31.5" x14ac:dyDescent="0.25">
      <c r="A107" s="44" t="s">
        <v>84</v>
      </c>
      <c r="B107" s="39" t="s">
        <v>79</v>
      </c>
      <c r="C107" s="44" t="s">
        <v>56</v>
      </c>
      <c r="D107" s="41">
        <v>20376.7</v>
      </c>
      <c r="E107" s="41">
        <v>20376.7</v>
      </c>
      <c r="F107" s="49">
        <v>7000</v>
      </c>
      <c r="G107" s="40" t="s">
        <v>213</v>
      </c>
    </row>
    <row r="108" spans="1:10" s="10" customFormat="1" ht="24.95" customHeight="1" x14ac:dyDescent="0.25">
      <c r="A108" s="55" t="s">
        <v>13</v>
      </c>
      <c r="B108" s="55"/>
      <c r="C108" s="55"/>
      <c r="D108" s="12">
        <f>D90+D91+D94+D95+D96+D97+D98+D99+D100+D101+D102+D103+D106+D107</f>
        <v>67066.7</v>
      </c>
      <c r="E108" s="12">
        <f>E90+E91+E94+E95+E96+E97+E98+E99+E100+E101+E102+E103+E106+E107</f>
        <v>67066.7</v>
      </c>
      <c r="F108" s="12">
        <f>F90+F91+F94+F95+F96+F97+F98+F99+F100+F101+F102+F103+F106+F107</f>
        <v>58618.799999999996</v>
      </c>
      <c r="G108" s="11" t="s">
        <v>12</v>
      </c>
    </row>
    <row r="109" spans="1:10" s="10" customFormat="1" ht="24.95" customHeight="1" x14ac:dyDescent="0.25">
      <c r="A109" s="76" t="s">
        <v>27</v>
      </c>
      <c r="B109" s="77"/>
      <c r="C109" s="77"/>
      <c r="D109" s="77"/>
      <c r="E109" s="77"/>
      <c r="F109" s="77"/>
      <c r="G109" s="77"/>
    </row>
    <row r="110" spans="1:10" s="45" customFormat="1" ht="126" customHeight="1" x14ac:dyDescent="0.25">
      <c r="A110" s="44" t="s">
        <v>85</v>
      </c>
      <c r="B110" s="39" t="s">
        <v>157</v>
      </c>
      <c r="C110" s="44" t="s">
        <v>53</v>
      </c>
      <c r="D110" s="41"/>
      <c r="E110" s="41"/>
      <c r="F110" s="41">
        <v>2334</v>
      </c>
      <c r="G110" s="40" t="s">
        <v>158</v>
      </c>
    </row>
    <row r="111" spans="1:10" s="45" customFormat="1" ht="63" x14ac:dyDescent="0.25">
      <c r="A111" s="44" t="s">
        <v>86</v>
      </c>
      <c r="B111" s="39" t="s">
        <v>157</v>
      </c>
      <c r="C111" s="44" t="s">
        <v>53</v>
      </c>
      <c r="D111" s="41"/>
      <c r="E111" s="41"/>
      <c r="F111" s="41">
        <v>6000</v>
      </c>
      <c r="G111" s="40" t="s">
        <v>164</v>
      </c>
    </row>
    <row r="112" spans="1:10" s="45" customFormat="1" ht="63" x14ac:dyDescent="0.25">
      <c r="A112" s="44" t="s">
        <v>87</v>
      </c>
      <c r="B112" s="39" t="s">
        <v>157</v>
      </c>
      <c r="C112" s="44" t="s">
        <v>53</v>
      </c>
      <c r="D112" s="41"/>
      <c r="E112" s="41"/>
      <c r="F112" s="41">
        <v>103</v>
      </c>
      <c r="G112" s="40" t="s">
        <v>165</v>
      </c>
    </row>
    <row r="113" spans="1:10" s="45" customFormat="1" ht="63" x14ac:dyDescent="0.25">
      <c r="A113" s="44" t="s">
        <v>88</v>
      </c>
      <c r="B113" s="39" t="s">
        <v>157</v>
      </c>
      <c r="C113" s="44" t="s">
        <v>53</v>
      </c>
      <c r="D113" s="41"/>
      <c r="E113" s="41"/>
      <c r="F113" s="41">
        <v>160</v>
      </c>
      <c r="G113" s="40" t="s">
        <v>178</v>
      </c>
    </row>
    <row r="114" spans="1:10" s="45" customFormat="1" ht="63" x14ac:dyDescent="0.25">
      <c r="A114" s="44" t="s">
        <v>89</v>
      </c>
      <c r="B114" s="39" t="s">
        <v>157</v>
      </c>
      <c r="C114" s="44" t="s">
        <v>53</v>
      </c>
      <c r="D114" s="41"/>
      <c r="E114" s="41"/>
      <c r="F114" s="41">
        <v>112</v>
      </c>
      <c r="G114" s="40" t="s">
        <v>186</v>
      </c>
    </row>
    <row r="115" spans="1:10" s="45" customFormat="1" ht="78.75" x14ac:dyDescent="0.25">
      <c r="A115" s="44" t="s">
        <v>90</v>
      </c>
      <c r="B115" s="39" t="s">
        <v>157</v>
      </c>
      <c r="C115" s="44" t="s">
        <v>53</v>
      </c>
      <c r="D115" s="41"/>
      <c r="E115" s="41"/>
      <c r="F115" s="41">
        <v>110</v>
      </c>
      <c r="G115" s="40" t="s">
        <v>182</v>
      </c>
    </row>
    <row r="116" spans="1:10" s="5" customFormat="1" ht="78.75" x14ac:dyDescent="0.25">
      <c r="A116" s="26" t="s">
        <v>0</v>
      </c>
      <c r="B116" s="26" t="s">
        <v>1</v>
      </c>
      <c r="C116" s="26" t="s">
        <v>68</v>
      </c>
      <c r="D116" s="26" t="s">
        <v>103</v>
      </c>
      <c r="E116" s="26" t="s">
        <v>131</v>
      </c>
      <c r="F116" s="26" t="s">
        <v>15</v>
      </c>
      <c r="G116" s="26" t="s">
        <v>7</v>
      </c>
      <c r="H116" s="9"/>
      <c r="I116" s="9"/>
      <c r="J116" s="9"/>
    </row>
    <row r="117" spans="1:10" s="3" customFormat="1" ht="15" customHeight="1" x14ac:dyDescent="0.25">
      <c r="A117" s="4">
        <v>1</v>
      </c>
      <c r="B117" s="4">
        <v>2</v>
      </c>
      <c r="C117" s="4">
        <v>3</v>
      </c>
      <c r="D117" s="4">
        <v>4</v>
      </c>
      <c r="E117" s="4">
        <v>5</v>
      </c>
      <c r="F117" s="4">
        <v>6</v>
      </c>
      <c r="G117" s="4">
        <v>7</v>
      </c>
    </row>
    <row r="118" spans="1:10" s="45" customFormat="1" ht="94.5" x14ac:dyDescent="0.25">
      <c r="A118" s="44" t="s">
        <v>114</v>
      </c>
      <c r="B118" s="39" t="s">
        <v>157</v>
      </c>
      <c r="C118" s="44" t="s">
        <v>53</v>
      </c>
      <c r="D118" s="41"/>
      <c r="E118" s="41"/>
      <c r="F118" s="41">
        <v>79.2</v>
      </c>
      <c r="G118" s="40" t="s">
        <v>180</v>
      </c>
    </row>
    <row r="119" spans="1:10" s="45" customFormat="1" ht="94.5" x14ac:dyDescent="0.25">
      <c r="A119" s="44" t="s">
        <v>91</v>
      </c>
      <c r="B119" s="39" t="s">
        <v>157</v>
      </c>
      <c r="C119" s="44" t="s">
        <v>53</v>
      </c>
      <c r="D119" s="41"/>
      <c r="E119" s="41"/>
      <c r="F119" s="41">
        <v>118</v>
      </c>
      <c r="G119" s="40" t="s">
        <v>187</v>
      </c>
    </row>
    <row r="120" spans="1:10" s="45" customFormat="1" ht="66" customHeight="1" x14ac:dyDescent="0.25">
      <c r="A120" s="44" t="s">
        <v>92</v>
      </c>
      <c r="B120" s="39" t="s">
        <v>157</v>
      </c>
      <c r="C120" s="44" t="s">
        <v>53</v>
      </c>
      <c r="D120" s="41"/>
      <c r="E120" s="41"/>
      <c r="F120" s="41">
        <v>3741.1</v>
      </c>
      <c r="G120" s="40" t="s">
        <v>194</v>
      </c>
    </row>
    <row r="121" spans="1:10" s="45" customFormat="1" ht="78.75" x14ac:dyDescent="0.25">
      <c r="A121" s="44" t="s">
        <v>93</v>
      </c>
      <c r="B121" s="39" t="s">
        <v>71</v>
      </c>
      <c r="C121" s="44" t="s">
        <v>53</v>
      </c>
      <c r="D121" s="41"/>
      <c r="E121" s="41"/>
      <c r="F121" s="41">
        <f>55+55</f>
        <v>110</v>
      </c>
      <c r="G121" s="40" t="s">
        <v>179</v>
      </c>
    </row>
    <row r="122" spans="1:10" s="45" customFormat="1" ht="63" x14ac:dyDescent="0.25">
      <c r="A122" s="44" t="s">
        <v>94</v>
      </c>
      <c r="B122" s="39" t="s">
        <v>71</v>
      </c>
      <c r="C122" s="44" t="s">
        <v>53</v>
      </c>
      <c r="D122" s="41"/>
      <c r="E122" s="41"/>
      <c r="F122" s="41">
        <f>100+100</f>
        <v>200</v>
      </c>
      <c r="G122" s="40" t="s">
        <v>188</v>
      </c>
    </row>
    <row r="123" spans="1:10" s="45" customFormat="1" ht="94.5" x14ac:dyDescent="0.25">
      <c r="A123" s="44" t="s">
        <v>95</v>
      </c>
      <c r="B123" s="39" t="s">
        <v>71</v>
      </c>
      <c r="C123" s="44" t="s">
        <v>53</v>
      </c>
      <c r="D123" s="41"/>
      <c r="E123" s="41"/>
      <c r="F123" s="41">
        <v>150</v>
      </c>
      <c r="G123" s="40" t="s">
        <v>181</v>
      </c>
    </row>
    <row r="124" spans="1:10" s="45" customFormat="1" ht="78.75" x14ac:dyDescent="0.25">
      <c r="A124" s="44" t="s">
        <v>96</v>
      </c>
      <c r="B124" s="39" t="s">
        <v>78</v>
      </c>
      <c r="C124" s="44" t="s">
        <v>53</v>
      </c>
      <c r="D124" s="41">
        <v>4882.5</v>
      </c>
      <c r="E124" s="41">
        <v>4882.5</v>
      </c>
      <c r="F124" s="41">
        <v>122.5</v>
      </c>
      <c r="G124" s="40" t="s">
        <v>202</v>
      </c>
    </row>
    <row r="125" spans="1:10" s="5" customFormat="1" ht="78.75" x14ac:dyDescent="0.25">
      <c r="A125" s="26" t="s">
        <v>0</v>
      </c>
      <c r="B125" s="26" t="s">
        <v>1</v>
      </c>
      <c r="C125" s="26" t="s">
        <v>68</v>
      </c>
      <c r="D125" s="26" t="s">
        <v>103</v>
      </c>
      <c r="E125" s="26" t="s">
        <v>131</v>
      </c>
      <c r="F125" s="26" t="s">
        <v>15</v>
      </c>
      <c r="G125" s="26" t="s">
        <v>7</v>
      </c>
      <c r="H125" s="9"/>
      <c r="I125" s="9"/>
      <c r="J125" s="9"/>
    </row>
    <row r="126" spans="1:10" s="3" customFormat="1" ht="15" customHeight="1" x14ac:dyDescent="0.25">
      <c r="A126" s="4">
        <v>1</v>
      </c>
      <c r="B126" s="4">
        <v>2</v>
      </c>
      <c r="C126" s="4">
        <v>3</v>
      </c>
      <c r="D126" s="4">
        <v>4</v>
      </c>
      <c r="E126" s="4">
        <v>5</v>
      </c>
      <c r="F126" s="4">
        <v>6</v>
      </c>
      <c r="G126" s="4">
        <v>7</v>
      </c>
    </row>
    <row r="127" spans="1:10" s="45" customFormat="1" ht="126" x14ac:dyDescent="0.25">
      <c r="A127" s="44" t="s">
        <v>97</v>
      </c>
      <c r="B127" s="39" t="s">
        <v>78</v>
      </c>
      <c r="C127" s="44" t="s">
        <v>53</v>
      </c>
      <c r="D127" s="41">
        <v>2549.6999999999998</v>
      </c>
      <c r="E127" s="41">
        <v>2549.6999999999998</v>
      </c>
      <c r="F127" s="41">
        <v>19.899999999999999</v>
      </c>
      <c r="G127" s="40" t="s">
        <v>201</v>
      </c>
    </row>
    <row r="128" spans="1:10" s="45" customFormat="1" ht="80.25" customHeight="1" x14ac:dyDescent="0.25">
      <c r="A128" s="44" t="s">
        <v>98</v>
      </c>
      <c r="B128" s="39" t="s">
        <v>78</v>
      </c>
      <c r="C128" s="44" t="s">
        <v>53</v>
      </c>
      <c r="D128" s="41"/>
      <c r="E128" s="41"/>
      <c r="F128" s="48">
        <v>0.4</v>
      </c>
      <c r="G128" s="40" t="s">
        <v>233</v>
      </c>
    </row>
    <row r="129" spans="1:10" s="10" customFormat="1" ht="24.95" customHeight="1" x14ac:dyDescent="0.25">
      <c r="A129" s="55" t="s">
        <v>13</v>
      </c>
      <c r="B129" s="55"/>
      <c r="C129" s="55"/>
      <c r="D129" s="12">
        <f>D127+D124+D123+D122+D121+D120+D119+D118+D115+D114+D113+D112+D111+D110</f>
        <v>7432.2</v>
      </c>
      <c r="E129" s="12">
        <f>E127+E124+E123+E122+E121+E120+E119+E118+E115+E114+E113+E112+E111+E110</f>
        <v>7432.2</v>
      </c>
      <c r="F129" s="12">
        <f>F127+F124+F123+F122+F121+F120+F119+F118+F115+F114+F113+F112+F111+F110+F128</f>
        <v>13360.1</v>
      </c>
      <c r="G129" s="11" t="s">
        <v>12</v>
      </c>
    </row>
    <row r="130" spans="1:10" s="10" customFormat="1" ht="24.95" customHeight="1" x14ac:dyDescent="0.25">
      <c r="A130" s="76" t="s">
        <v>48</v>
      </c>
      <c r="B130" s="77"/>
      <c r="C130" s="77"/>
      <c r="D130" s="77"/>
      <c r="E130" s="77"/>
      <c r="F130" s="77"/>
      <c r="G130" s="77"/>
    </row>
    <row r="131" spans="1:10" s="45" customFormat="1" ht="85.5" customHeight="1" x14ac:dyDescent="0.25">
      <c r="A131" s="44" t="s">
        <v>99</v>
      </c>
      <c r="B131" s="39" t="s">
        <v>138</v>
      </c>
      <c r="C131" s="44" t="s">
        <v>25</v>
      </c>
      <c r="D131" s="41"/>
      <c r="E131" s="41"/>
      <c r="F131" s="41">
        <v>2970</v>
      </c>
      <c r="G131" s="40" t="s">
        <v>139</v>
      </c>
    </row>
    <row r="132" spans="1:10" s="45" customFormat="1" ht="70.5" customHeight="1" x14ac:dyDescent="0.25">
      <c r="A132" s="44" t="s">
        <v>100</v>
      </c>
      <c r="B132" s="39" t="s">
        <v>138</v>
      </c>
      <c r="C132" s="44" t="s">
        <v>52</v>
      </c>
      <c r="D132" s="41"/>
      <c r="E132" s="41"/>
      <c r="F132" s="47">
        <v>661.5</v>
      </c>
      <c r="G132" s="40" t="s">
        <v>203</v>
      </c>
    </row>
    <row r="133" spans="1:10" s="45" customFormat="1" ht="70.5" customHeight="1" x14ac:dyDescent="0.25">
      <c r="A133" s="44" t="s">
        <v>101</v>
      </c>
      <c r="B133" s="39" t="s">
        <v>138</v>
      </c>
      <c r="C133" s="44" t="s">
        <v>52</v>
      </c>
      <c r="D133" s="41"/>
      <c r="E133" s="41"/>
      <c r="F133" s="47">
        <v>8374.7000000000007</v>
      </c>
      <c r="G133" s="40" t="s">
        <v>209</v>
      </c>
    </row>
    <row r="134" spans="1:10" s="45" customFormat="1" ht="70.5" customHeight="1" x14ac:dyDescent="0.25">
      <c r="A134" s="44" t="s">
        <v>117</v>
      </c>
      <c r="B134" s="39" t="s">
        <v>138</v>
      </c>
      <c r="C134" s="44" t="s">
        <v>25</v>
      </c>
      <c r="D134" s="41"/>
      <c r="E134" s="41"/>
      <c r="F134" s="47">
        <v>255</v>
      </c>
      <c r="G134" s="40" t="s">
        <v>207</v>
      </c>
    </row>
    <row r="135" spans="1:10" s="5" customFormat="1" ht="78.75" x14ac:dyDescent="0.25">
      <c r="A135" s="26" t="s">
        <v>0</v>
      </c>
      <c r="B135" s="26" t="s">
        <v>1</v>
      </c>
      <c r="C135" s="26" t="s">
        <v>68</v>
      </c>
      <c r="D135" s="26" t="s">
        <v>103</v>
      </c>
      <c r="E135" s="26" t="s">
        <v>131</v>
      </c>
      <c r="F135" s="26" t="s">
        <v>15</v>
      </c>
      <c r="G135" s="26" t="s">
        <v>7</v>
      </c>
      <c r="H135" s="9"/>
      <c r="I135" s="9"/>
      <c r="J135" s="9"/>
    </row>
    <row r="136" spans="1:10" s="3" customFormat="1" ht="15" customHeight="1" x14ac:dyDescent="0.25">
      <c r="A136" s="4">
        <v>1</v>
      </c>
      <c r="B136" s="4">
        <v>2</v>
      </c>
      <c r="C136" s="4">
        <v>3</v>
      </c>
      <c r="D136" s="4">
        <v>4</v>
      </c>
      <c r="E136" s="4">
        <v>5</v>
      </c>
      <c r="F136" s="4">
        <v>6</v>
      </c>
      <c r="G136" s="4">
        <v>7</v>
      </c>
    </row>
    <row r="137" spans="1:10" s="45" customFormat="1" ht="60.75" customHeight="1" x14ac:dyDescent="0.25">
      <c r="A137" s="44" t="s">
        <v>118</v>
      </c>
      <c r="B137" s="39" t="s">
        <v>77</v>
      </c>
      <c r="C137" s="44" t="s">
        <v>52</v>
      </c>
      <c r="D137" s="41"/>
      <c r="E137" s="41"/>
      <c r="F137" s="47">
        <v>142.6</v>
      </c>
      <c r="G137" s="40" t="s">
        <v>206</v>
      </c>
    </row>
    <row r="138" spans="1:10" ht="24.95" customHeight="1" x14ac:dyDescent="0.25">
      <c r="A138" s="55" t="s">
        <v>13</v>
      </c>
      <c r="B138" s="55"/>
      <c r="C138" s="55"/>
      <c r="D138" s="12">
        <f t="shared" ref="D138:E138" si="6">D131+D132+D133+D134+D137</f>
        <v>0</v>
      </c>
      <c r="E138" s="12">
        <f t="shared" si="6"/>
        <v>0</v>
      </c>
      <c r="F138" s="12">
        <f>F131+F132+F133+F134+F137</f>
        <v>12403.800000000001</v>
      </c>
      <c r="G138" s="11" t="s">
        <v>12</v>
      </c>
    </row>
    <row r="139" spans="1:10" s="10" customFormat="1" ht="24.95" customHeight="1" x14ac:dyDescent="0.25">
      <c r="A139" s="76" t="s">
        <v>39</v>
      </c>
      <c r="B139" s="77"/>
      <c r="C139" s="77"/>
      <c r="D139" s="77"/>
      <c r="E139" s="77"/>
      <c r="F139" s="77"/>
      <c r="G139" s="77"/>
    </row>
    <row r="140" spans="1:10" s="45" customFormat="1" ht="110.25" x14ac:dyDescent="0.25">
      <c r="A140" s="44" t="s">
        <v>119</v>
      </c>
      <c r="B140" s="39" t="s">
        <v>175</v>
      </c>
      <c r="C140" s="44" t="s">
        <v>25</v>
      </c>
      <c r="D140" s="41"/>
      <c r="E140" s="41"/>
      <c r="F140" s="41">
        <v>2372.1999999999998</v>
      </c>
      <c r="G140" s="40" t="s">
        <v>176</v>
      </c>
    </row>
    <row r="141" spans="1:10" s="45" customFormat="1" ht="126" x14ac:dyDescent="0.25">
      <c r="A141" s="44" t="s">
        <v>124</v>
      </c>
      <c r="B141" s="39" t="s">
        <v>175</v>
      </c>
      <c r="C141" s="44" t="s">
        <v>25</v>
      </c>
      <c r="D141" s="41"/>
      <c r="E141" s="41"/>
      <c r="F141" s="41">
        <v>50</v>
      </c>
      <c r="G141" s="40" t="s">
        <v>197</v>
      </c>
    </row>
    <row r="142" spans="1:10" s="45" customFormat="1" ht="78.75" x14ac:dyDescent="0.25">
      <c r="A142" s="44" t="s">
        <v>125</v>
      </c>
      <c r="B142" s="39" t="s">
        <v>59</v>
      </c>
      <c r="C142" s="44" t="s">
        <v>25</v>
      </c>
      <c r="D142" s="41">
        <v>36715.300000000003</v>
      </c>
      <c r="E142" s="41">
        <v>33316.5</v>
      </c>
      <c r="F142" s="41">
        <v>3388</v>
      </c>
      <c r="G142" s="40" t="s">
        <v>196</v>
      </c>
    </row>
    <row r="143" spans="1:10" ht="24.95" customHeight="1" x14ac:dyDescent="0.25">
      <c r="A143" s="55" t="s">
        <v>13</v>
      </c>
      <c r="B143" s="55"/>
      <c r="C143" s="55"/>
      <c r="D143" s="12">
        <f t="shared" ref="D143:E143" si="7">D140+D141+D142</f>
        <v>36715.300000000003</v>
      </c>
      <c r="E143" s="12">
        <f t="shared" si="7"/>
        <v>33316.5</v>
      </c>
      <c r="F143" s="12">
        <f>F140+F141+F142</f>
        <v>5810.2</v>
      </c>
      <c r="G143" s="11" t="s">
        <v>12</v>
      </c>
    </row>
    <row r="144" spans="1:10" s="10" customFormat="1" ht="24.95" customHeight="1" x14ac:dyDescent="0.25">
      <c r="A144" s="76" t="s">
        <v>80</v>
      </c>
      <c r="B144" s="76"/>
      <c r="C144" s="76"/>
      <c r="D144" s="76"/>
      <c r="E144" s="76"/>
      <c r="F144" s="76"/>
      <c r="G144" s="76"/>
    </row>
    <row r="145" spans="1:11" s="45" customFormat="1" ht="126" x14ac:dyDescent="0.25">
      <c r="A145" s="44" t="s">
        <v>126</v>
      </c>
      <c r="B145" s="39" t="s">
        <v>183</v>
      </c>
      <c r="C145" s="44" t="s">
        <v>81</v>
      </c>
      <c r="D145" s="41"/>
      <c r="E145" s="41"/>
      <c r="F145" s="41">
        <v>92.5</v>
      </c>
      <c r="G145" s="40" t="s">
        <v>184</v>
      </c>
    </row>
    <row r="146" spans="1:11" s="5" customFormat="1" ht="78.75" x14ac:dyDescent="0.25">
      <c r="A146" s="26" t="s">
        <v>0</v>
      </c>
      <c r="B146" s="26" t="s">
        <v>1</v>
      </c>
      <c r="C146" s="26" t="s">
        <v>68</v>
      </c>
      <c r="D146" s="26" t="s">
        <v>103</v>
      </c>
      <c r="E146" s="26" t="s">
        <v>131</v>
      </c>
      <c r="F146" s="26" t="s">
        <v>15</v>
      </c>
      <c r="G146" s="26" t="s">
        <v>7</v>
      </c>
      <c r="H146" s="9"/>
      <c r="I146" s="9"/>
      <c r="J146" s="9"/>
    </row>
    <row r="147" spans="1:11" s="3" customFormat="1" ht="15" customHeight="1" x14ac:dyDescent="0.25">
      <c r="A147" s="4">
        <v>1</v>
      </c>
      <c r="B147" s="4">
        <v>2</v>
      </c>
      <c r="C147" s="4">
        <v>3</v>
      </c>
      <c r="D147" s="4">
        <v>4</v>
      </c>
      <c r="E147" s="4">
        <v>5</v>
      </c>
      <c r="F147" s="4">
        <v>6</v>
      </c>
      <c r="G147" s="4">
        <v>7</v>
      </c>
    </row>
    <row r="148" spans="1:11" s="45" customFormat="1" ht="78.75" x14ac:dyDescent="0.25">
      <c r="A148" s="44" t="s">
        <v>132</v>
      </c>
      <c r="B148" s="39" t="s">
        <v>183</v>
      </c>
      <c r="C148" s="44" t="s">
        <v>81</v>
      </c>
      <c r="D148" s="41"/>
      <c r="E148" s="41"/>
      <c r="F148" s="41">
        <v>92.5</v>
      </c>
      <c r="G148" s="40" t="s">
        <v>185</v>
      </c>
    </row>
    <row r="149" spans="1:11" s="45" customFormat="1" ht="60" customHeight="1" x14ac:dyDescent="0.25">
      <c r="A149" s="44" t="s">
        <v>234</v>
      </c>
      <c r="B149" s="39" t="s">
        <v>199</v>
      </c>
      <c r="C149" s="44" t="s">
        <v>81</v>
      </c>
      <c r="D149" s="41"/>
      <c r="E149" s="41"/>
      <c r="F149" s="41">
        <v>800</v>
      </c>
      <c r="G149" s="40" t="s">
        <v>200</v>
      </c>
    </row>
    <row r="150" spans="1:11" s="10" customFormat="1" ht="24.75" customHeight="1" x14ac:dyDescent="0.25">
      <c r="A150" s="55" t="s">
        <v>13</v>
      </c>
      <c r="B150" s="55"/>
      <c r="C150" s="55"/>
      <c r="D150" s="12">
        <f>D145+D148+D149</f>
        <v>0</v>
      </c>
      <c r="E150" s="12">
        <f>E145+E148+E149</f>
        <v>0</v>
      </c>
      <c r="F150" s="12">
        <f>F145+F148+F149</f>
        <v>985</v>
      </c>
      <c r="G150" s="11" t="s">
        <v>12</v>
      </c>
    </row>
    <row r="151" spans="1:11" s="10" customFormat="1" ht="24.95" customHeight="1" x14ac:dyDescent="0.25">
      <c r="A151" s="76" t="s">
        <v>17</v>
      </c>
      <c r="B151" s="76"/>
      <c r="C151" s="76"/>
      <c r="D151" s="6">
        <f>D150+D138+D143+D129+D108+D88+D77</f>
        <v>124021.8</v>
      </c>
      <c r="E151" s="6">
        <f>E150+E138+E143+E129+E108+E88+E77</f>
        <v>120166</v>
      </c>
      <c r="F151" s="6">
        <f>F150+F138+F143+F129+F108+F88+F77</f>
        <v>137451.4</v>
      </c>
      <c r="G151" s="22"/>
    </row>
    <row r="152" spans="1:11" s="3" customFormat="1" ht="20.100000000000001" customHeight="1" x14ac:dyDescent="0.25">
      <c r="A152" s="73" t="s">
        <v>106</v>
      </c>
      <c r="B152" s="73"/>
      <c r="C152" s="73"/>
      <c r="D152" s="16">
        <f t="shared" ref="D152:E152" si="8">D140</f>
        <v>0</v>
      </c>
      <c r="E152" s="16">
        <f t="shared" si="8"/>
        <v>0</v>
      </c>
      <c r="F152" s="16">
        <f>F140</f>
        <v>2372.1999999999998</v>
      </c>
      <c r="G152" s="8" t="s">
        <v>12</v>
      </c>
      <c r="I152" s="15"/>
    </row>
    <row r="153" spans="1:11" s="3" customFormat="1" ht="20.100000000000001" customHeight="1" x14ac:dyDescent="0.25">
      <c r="A153" s="73" t="s">
        <v>107</v>
      </c>
      <c r="B153" s="73"/>
      <c r="C153" s="73"/>
      <c r="D153" s="16">
        <f>D149+D148+D145+D142+D141+D131+D127+D124+D123+D122+D121+D120+D119+D118+D115+D114+D113+D111+D110+D102+D99+D85+D80+D79+D76+D75+D74</f>
        <v>56955.1</v>
      </c>
      <c r="E153" s="16">
        <f>E149+E148+E145+E142+E141+E131+E127+E124+E123+E122+E121+E120+E119+E118+E115+E114+E113+E111+E110+E102+E99+E85+E80+E79+E76+E75+E74</f>
        <v>53099.299999999996</v>
      </c>
      <c r="F153" s="16">
        <f>F149+F148+F145+F142+F141+F131+F127+F124+F123+F122+F121+F120+F119+F118+F115+F114+F113+F111+F110+F102+F99+F85+F80+F79+F76+F75+F74</f>
        <v>54150.7</v>
      </c>
      <c r="G153" s="8" t="s">
        <v>12</v>
      </c>
      <c r="I153" s="15"/>
      <c r="K153" s="15"/>
    </row>
    <row r="154" spans="1:11" s="3" customFormat="1" ht="20.100000000000001" customHeight="1" x14ac:dyDescent="0.25">
      <c r="A154" s="73" t="s">
        <v>113</v>
      </c>
      <c r="B154" s="73"/>
      <c r="C154" s="73"/>
      <c r="D154" s="16">
        <f>D137+D134+D133+D132+D107+D106+D101+D98+D97+D96+D95+D94+D91+D90+D86+D83</f>
        <v>67066.7</v>
      </c>
      <c r="E154" s="16">
        <f>E137+E134+E133+E132+E107+E106+E101+E98+E97+E96+E95+E94+E91+E90+E86+E83</f>
        <v>67066.7</v>
      </c>
      <c r="F154" s="16">
        <f>F137+F134+F133+F132+F107+F106+F101+F98+F97+F96+F95+F94+F91+F90+F86+F83+F128</f>
        <v>79220.099999999991</v>
      </c>
      <c r="G154" s="8" t="s">
        <v>12</v>
      </c>
      <c r="I154" s="15"/>
    </row>
    <row r="155" spans="1:11" s="3" customFormat="1" ht="20.100000000000001" customHeight="1" x14ac:dyDescent="0.25">
      <c r="A155" s="73" t="s">
        <v>219</v>
      </c>
      <c r="B155" s="73"/>
      <c r="C155" s="73"/>
      <c r="D155" s="16">
        <f>D112+D103+D100+D84+D87</f>
        <v>0</v>
      </c>
      <c r="E155" s="16">
        <f>E112+E103+E100+E84+E87</f>
        <v>0</v>
      </c>
      <c r="F155" s="16">
        <f>F112+F103+F100+F84+F87</f>
        <v>1708.4</v>
      </c>
      <c r="G155" s="8" t="s">
        <v>12</v>
      </c>
      <c r="I155" s="15"/>
    </row>
    <row r="156" spans="1:11" s="10" customFormat="1" ht="30" customHeight="1" x14ac:dyDescent="0.25">
      <c r="A156" s="75" t="s">
        <v>16</v>
      </c>
      <c r="B156" s="75"/>
      <c r="C156" s="75"/>
      <c r="D156" s="75"/>
      <c r="E156" s="75"/>
      <c r="F156" s="75"/>
      <c r="G156" s="75"/>
    </row>
    <row r="157" spans="1:11" s="13" customFormat="1" ht="78.75" x14ac:dyDescent="0.25">
      <c r="A157" s="23" t="s">
        <v>0</v>
      </c>
      <c r="B157" s="23" t="s">
        <v>1</v>
      </c>
      <c r="C157" s="23" t="s">
        <v>68</v>
      </c>
      <c r="D157" s="23" t="s">
        <v>103</v>
      </c>
      <c r="E157" s="26" t="s">
        <v>131</v>
      </c>
      <c r="F157" s="26" t="s">
        <v>15</v>
      </c>
      <c r="G157" s="26" t="s">
        <v>7</v>
      </c>
    </row>
    <row r="158" spans="1:11" s="3" customFormat="1" ht="15" customHeight="1" x14ac:dyDescent="0.25">
      <c r="A158" s="4">
        <v>1</v>
      </c>
      <c r="B158" s="4">
        <v>2</v>
      </c>
      <c r="C158" s="4">
        <v>3</v>
      </c>
      <c r="D158" s="4">
        <v>4</v>
      </c>
      <c r="E158" s="4">
        <v>5</v>
      </c>
      <c r="F158" s="4">
        <v>6</v>
      </c>
      <c r="G158" s="4">
        <v>7</v>
      </c>
    </row>
    <row r="159" spans="1:11" s="10" customFormat="1" ht="24.95" customHeight="1" x14ac:dyDescent="0.25">
      <c r="A159" s="76" t="s">
        <v>50</v>
      </c>
      <c r="B159" s="76"/>
      <c r="C159" s="76"/>
      <c r="D159" s="76"/>
      <c r="E159" s="76"/>
      <c r="F159" s="76"/>
      <c r="G159" s="76"/>
    </row>
    <row r="160" spans="1:11" s="45" customFormat="1" ht="47.25" x14ac:dyDescent="0.25">
      <c r="A160" s="44" t="s">
        <v>235</v>
      </c>
      <c r="B160" s="39" t="s">
        <v>123</v>
      </c>
      <c r="C160" s="44" t="s">
        <v>40</v>
      </c>
      <c r="D160" s="41">
        <v>106492.1</v>
      </c>
      <c r="E160" s="41">
        <v>103340.5</v>
      </c>
      <c r="F160" s="41">
        <f>-15985.7-82.9</f>
        <v>-16068.6</v>
      </c>
      <c r="G160" s="40" t="s">
        <v>210</v>
      </c>
    </row>
    <row r="161" spans="1:11" s="10" customFormat="1" ht="24.95" customHeight="1" x14ac:dyDescent="0.25">
      <c r="A161" s="55" t="s">
        <v>13</v>
      </c>
      <c r="B161" s="55"/>
      <c r="C161" s="55"/>
      <c r="D161" s="12">
        <f>D160</f>
        <v>106492.1</v>
      </c>
      <c r="E161" s="12">
        <f>E160</f>
        <v>103340.5</v>
      </c>
      <c r="F161" s="12">
        <f>F160</f>
        <v>-16068.6</v>
      </c>
      <c r="G161" s="11" t="s">
        <v>12</v>
      </c>
    </row>
    <row r="162" spans="1:11" s="10" customFormat="1" ht="24.95" customHeight="1" x14ac:dyDescent="0.25">
      <c r="A162" s="76" t="s">
        <v>20</v>
      </c>
      <c r="B162" s="77"/>
      <c r="C162" s="77"/>
      <c r="D162" s="77"/>
      <c r="E162" s="77"/>
      <c r="F162" s="77"/>
      <c r="G162" s="77"/>
    </row>
    <row r="163" spans="1:11" s="45" customFormat="1" ht="78.75" x14ac:dyDescent="0.25">
      <c r="A163" s="44" t="s">
        <v>236</v>
      </c>
      <c r="B163" s="39" t="s">
        <v>72</v>
      </c>
      <c r="C163" s="44" t="s">
        <v>25</v>
      </c>
      <c r="D163" s="41">
        <v>70510.7</v>
      </c>
      <c r="E163" s="41">
        <v>70510.7</v>
      </c>
      <c r="F163" s="49">
        <v>-33168.5</v>
      </c>
      <c r="G163" s="40" t="s">
        <v>231</v>
      </c>
    </row>
    <row r="164" spans="1:11" s="10" customFormat="1" ht="24.95" customHeight="1" x14ac:dyDescent="0.25">
      <c r="A164" s="55" t="s">
        <v>13</v>
      </c>
      <c r="B164" s="55"/>
      <c r="C164" s="55"/>
      <c r="D164" s="12">
        <f t="shared" ref="D164:E164" si="9">D163</f>
        <v>70510.7</v>
      </c>
      <c r="E164" s="12">
        <f t="shared" si="9"/>
        <v>70510.7</v>
      </c>
      <c r="F164" s="12">
        <f>F163</f>
        <v>-33168.5</v>
      </c>
      <c r="G164" s="11" t="s">
        <v>12</v>
      </c>
    </row>
    <row r="165" spans="1:11" ht="24.95" customHeight="1" x14ac:dyDescent="0.25">
      <c r="A165" s="76" t="s">
        <v>17</v>
      </c>
      <c r="B165" s="76"/>
      <c r="C165" s="76"/>
      <c r="D165" s="6">
        <f t="shared" ref="D165:E165" si="10">D161+D164</f>
        <v>177002.8</v>
      </c>
      <c r="E165" s="6">
        <f t="shared" si="10"/>
        <v>173851.2</v>
      </c>
      <c r="F165" s="6">
        <f>F161+F164</f>
        <v>-49237.1</v>
      </c>
      <c r="G165" s="14"/>
    </row>
    <row r="166" spans="1:11" s="3" customFormat="1" ht="20.100000000000001" customHeight="1" x14ac:dyDescent="0.25">
      <c r="A166" s="87" t="s">
        <v>220</v>
      </c>
      <c r="B166" s="88"/>
      <c r="C166" s="89"/>
      <c r="D166" s="16">
        <f t="shared" ref="D166:E166" si="11">D160+D163</f>
        <v>177002.8</v>
      </c>
      <c r="E166" s="16">
        <f t="shared" si="11"/>
        <v>173851.2</v>
      </c>
      <c r="F166" s="16">
        <f>F160+F163</f>
        <v>-49237.1</v>
      </c>
      <c r="G166" s="8" t="s">
        <v>12</v>
      </c>
    </row>
    <row r="167" spans="1:11" ht="24.95" customHeight="1" x14ac:dyDescent="0.25">
      <c r="A167" s="76" t="s">
        <v>21</v>
      </c>
      <c r="B167" s="76"/>
      <c r="C167" s="76"/>
      <c r="D167" s="6">
        <f t="shared" ref="D167:E167" si="12">D165+D151</f>
        <v>301024.59999999998</v>
      </c>
      <c r="E167" s="6">
        <f t="shared" si="12"/>
        <v>294017.2</v>
      </c>
      <c r="F167" s="6">
        <f>F165+F151</f>
        <v>88214.299999999988</v>
      </c>
      <c r="G167" s="14"/>
    </row>
    <row r="168" spans="1:11" s="3" customFormat="1" ht="20.100000000000001" customHeight="1" x14ac:dyDescent="0.25">
      <c r="A168" s="73" t="s">
        <v>106</v>
      </c>
      <c r="B168" s="73"/>
      <c r="C168" s="73"/>
      <c r="D168" s="16">
        <f t="shared" ref="D168:E168" si="13">D152</f>
        <v>0</v>
      </c>
      <c r="E168" s="16">
        <f t="shared" si="13"/>
        <v>0</v>
      </c>
      <c r="F168" s="16">
        <f>F152</f>
        <v>2372.1999999999998</v>
      </c>
      <c r="G168" s="8" t="s">
        <v>12</v>
      </c>
      <c r="I168" s="15"/>
    </row>
    <row r="169" spans="1:11" s="3" customFormat="1" ht="20.100000000000001" customHeight="1" x14ac:dyDescent="0.25">
      <c r="A169" s="73" t="s">
        <v>107</v>
      </c>
      <c r="B169" s="73"/>
      <c r="C169" s="73"/>
      <c r="D169" s="16">
        <f t="shared" ref="D169:E169" si="14">D153</f>
        <v>56955.1</v>
      </c>
      <c r="E169" s="16">
        <f t="shared" si="14"/>
        <v>53099.299999999996</v>
      </c>
      <c r="F169" s="16">
        <f>F153</f>
        <v>54150.7</v>
      </c>
      <c r="G169" s="8" t="s">
        <v>12</v>
      </c>
      <c r="I169" s="15"/>
      <c r="K169" s="15"/>
    </row>
    <row r="170" spans="1:11" s="3" customFormat="1" ht="20.100000000000001" customHeight="1" x14ac:dyDescent="0.25">
      <c r="A170" s="73" t="s">
        <v>113</v>
      </c>
      <c r="B170" s="73"/>
      <c r="C170" s="73"/>
      <c r="D170" s="16">
        <f t="shared" ref="D170:E170" si="15">D154+D166</f>
        <v>244069.5</v>
      </c>
      <c r="E170" s="16">
        <f t="shared" si="15"/>
        <v>240917.90000000002</v>
      </c>
      <c r="F170" s="16">
        <f>F154+F166</f>
        <v>29982.999999999993</v>
      </c>
      <c r="G170" s="8" t="s">
        <v>12</v>
      </c>
      <c r="I170" s="15"/>
    </row>
    <row r="171" spans="1:11" s="3" customFormat="1" ht="20.100000000000001" customHeight="1" x14ac:dyDescent="0.25">
      <c r="A171" s="73" t="s">
        <v>232</v>
      </c>
      <c r="B171" s="73"/>
      <c r="C171" s="73"/>
      <c r="D171" s="16">
        <f t="shared" ref="D171:E171" si="16">D155</f>
        <v>0</v>
      </c>
      <c r="E171" s="16">
        <f t="shared" si="16"/>
        <v>0</v>
      </c>
      <c r="F171" s="16">
        <f>F155</f>
        <v>1708.4</v>
      </c>
      <c r="G171" s="8" t="s">
        <v>12</v>
      </c>
      <c r="I171" s="15"/>
    </row>
    <row r="172" spans="1:11" s="3" customFormat="1" ht="24.95" customHeight="1" x14ac:dyDescent="0.25">
      <c r="A172" s="55" t="s">
        <v>10</v>
      </c>
      <c r="B172" s="55"/>
      <c r="C172" s="55"/>
      <c r="D172" s="6">
        <f>D64</f>
        <v>58101</v>
      </c>
      <c r="E172" s="6">
        <f>E64</f>
        <v>54245.2</v>
      </c>
      <c r="F172" s="6">
        <f>F64</f>
        <v>77443.400000000009</v>
      </c>
      <c r="G172" s="8"/>
      <c r="H172" s="15">
        <f>F172-F173</f>
        <v>-10770.89999999998</v>
      </c>
    </row>
    <row r="173" spans="1:11" ht="24.95" customHeight="1" x14ac:dyDescent="0.25">
      <c r="A173" s="55" t="s">
        <v>26</v>
      </c>
      <c r="B173" s="55"/>
      <c r="C173" s="55"/>
      <c r="D173" s="6">
        <f>D167</f>
        <v>301024.59999999998</v>
      </c>
      <c r="E173" s="6">
        <f>E167</f>
        <v>294017.2</v>
      </c>
      <c r="F173" s="6">
        <f>F167</f>
        <v>88214.299999999988</v>
      </c>
      <c r="G173" s="14"/>
    </row>
    <row r="174" spans="1:11" ht="30" customHeight="1" x14ac:dyDescent="0.25">
      <c r="A174" s="67" t="s">
        <v>238</v>
      </c>
      <c r="B174" s="68"/>
      <c r="C174" s="68"/>
      <c r="D174" s="68"/>
      <c r="E174" s="68"/>
      <c r="F174" s="68"/>
      <c r="G174" s="69"/>
    </row>
    <row r="175" spans="1:11" ht="78.75" x14ac:dyDescent="0.25">
      <c r="A175" s="26" t="s">
        <v>0</v>
      </c>
      <c r="B175" s="26" t="s">
        <v>239</v>
      </c>
      <c r="C175" s="26" t="s">
        <v>240</v>
      </c>
      <c r="D175" s="26" t="s">
        <v>241</v>
      </c>
      <c r="E175" s="26" t="s">
        <v>242</v>
      </c>
      <c r="F175" s="26" t="s">
        <v>15</v>
      </c>
      <c r="G175" s="26" t="s">
        <v>243</v>
      </c>
      <c r="I175" s="21"/>
      <c r="J175" s="21"/>
      <c r="K175" s="21"/>
    </row>
    <row r="176" spans="1:11" s="3" customFormat="1" ht="15" customHeight="1" x14ac:dyDescent="0.25">
      <c r="A176" s="4">
        <v>1</v>
      </c>
      <c r="B176" s="4">
        <v>2</v>
      </c>
      <c r="C176" s="4">
        <v>3</v>
      </c>
      <c r="D176" s="4">
        <v>4</v>
      </c>
      <c r="E176" s="4"/>
      <c r="F176" s="4">
        <v>5</v>
      </c>
      <c r="G176" s="4">
        <v>6</v>
      </c>
    </row>
    <row r="177" spans="1:11" s="3" customFormat="1" ht="24.95" customHeight="1" x14ac:dyDescent="0.25">
      <c r="A177" s="70" t="s">
        <v>245</v>
      </c>
      <c r="B177" s="71"/>
      <c r="C177" s="71"/>
      <c r="D177" s="71"/>
      <c r="E177" s="71"/>
      <c r="F177" s="71"/>
      <c r="G177" s="72"/>
      <c r="I177" s="36"/>
      <c r="J177" s="36"/>
      <c r="K177" s="36"/>
    </row>
    <row r="178" spans="1:11" ht="45.75" customHeight="1" x14ac:dyDescent="0.25">
      <c r="A178" s="27" t="s">
        <v>2</v>
      </c>
      <c r="B178" s="50" t="s">
        <v>244</v>
      </c>
      <c r="C178" s="11" t="s">
        <v>40</v>
      </c>
      <c r="D178" s="32">
        <v>82.9</v>
      </c>
      <c r="E178" s="32">
        <v>82.9</v>
      </c>
      <c r="F178" s="31">
        <v>-82.9</v>
      </c>
      <c r="G178" s="30" t="s">
        <v>246</v>
      </c>
      <c r="H178" s="15"/>
    </row>
    <row r="179" spans="1:11" s="53" customFormat="1" ht="24.95" customHeight="1" x14ac:dyDescent="0.25">
      <c r="A179" s="55" t="s">
        <v>13</v>
      </c>
      <c r="B179" s="55"/>
      <c r="C179" s="55"/>
      <c r="D179" s="12">
        <f t="shared" ref="D179:E179" si="17">D178</f>
        <v>82.9</v>
      </c>
      <c r="E179" s="12">
        <f t="shared" si="17"/>
        <v>82.9</v>
      </c>
      <c r="F179" s="12">
        <f>F178</f>
        <v>-82.9</v>
      </c>
      <c r="G179" s="51"/>
      <c r="H179" s="52"/>
    </row>
    <row r="180" spans="1:11" ht="12" customHeight="1" x14ac:dyDescent="0.25">
      <c r="A180" s="19"/>
      <c r="B180" s="19"/>
      <c r="C180" s="19"/>
      <c r="D180" s="20"/>
      <c r="E180" s="20"/>
      <c r="F180" s="20"/>
      <c r="G180" s="21"/>
    </row>
    <row r="181" spans="1:11" s="24" customFormat="1" ht="20.100000000000001" customHeight="1" x14ac:dyDescent="0.25">
      <c r="A181" s="56" t="s">
        <v>83</v>
      </c>
      <c r="B181" s="56"/>
      <c r="C181" s="56"/>
      <c r="D181" s="56"/>
      <c r="E181" s="56"/>
      <c r="F181" s="56"/>
      <c r="G181" s="56"/>
    </row>
    <row r="182" spans="1:11" s="24" customFormat="1" ht="18" customHeight="1" x14ac:dyDescent="0.25">
      <c r="A182" s="57" t="s">
        <v>221</v>
      </c>
      <c r="B182" s="58"/>
      <c r="C182" s="58"/>
      <c r="D182" s="58"/>
      <c r="E182" s="58"/>
      <c r="F182" s="58"/>
      <c r="G182" s="58"/>
    </row>
    <row r="183" spans="1:11" ht="20.100000000000001" customHeight="1" x14ac:dyDescent="0.25">
      <c r="A183" s="57" t="s">
        <v>247</v>
      </c>
      <c r="B183" s="63"/>
      <c r="C183" s="63"/>
      <c r="D183" s="63"/>
      <c r="E183" s="63"/>
      <c r="F183" s="63"/>
      <c r="G183" s="63"/>
    </row>
    <row r="184" spans="1:11" s="24" customFormat="1" ht="34.5" customHeight="1" x14ac:dyDescent="0.25">
      <c r="A184" s="84" t="s">
        <v>248</v>
      </c>
      <c r="B184" s="85"/>
      <c r="C184" s="85"/>
      <c r="D184" s="85"/>
      <c r="E184" s="85"/>
      <c r="F184" s="85"/>
      <c r="G184" s="85"/>
    </row>
    <row r="185" spans="1:11" ht="24.95" customHeight="1" x14ac:dyDescent="0.25">
      <c r="A185" s="82" t="s">
        <v>108</v>
      </c>
      <c r="B185" s="82"/>
      <c r="C185" s="82"/>
      <c r="D185" s="82"/>
      <c r="E185" s="82"/>
      <c r="F185" s="82"/>
      <c r="G185" s="82"/>
    </row>
    <row r="186" spans="1:11" ht="24.95" customHeight="1" x14ac:dyDescent="0.25">
      <c r="A186" s="80" t="s">
        <v>8</v>
      </c>
      <c r="B186" s="54"/>
      <c r="C186" s="54"/>
      <c r="D186" s="54"/>
      <c r="E186" s="54"/>
      <c r="F186" s="54"/>
      <c r="G186" s="54"/>
    </row>
    <row r="187" spans="1:11" s="3" customFormat="1" ht="24.75" customHeight="1" x14ac:dyDescent="0.25">
      <c r="A187" s="75" t="s">
        <v>22</v>
      </c>
      <c r="B187" s="75"/>
      <c r="C187" s="75"/>
      <c r="D187" s="75"/>
      <c r="E187" s="75"/>
      <c r="F187" s="75"/>
      <c r="G187" s="75"/>
    </row>
    <row r="188" spans="1:11" ht="83.25" customHeight="1" x14ac:dyDescent="0.25">
      <c r="A188" s="23" t="s">
        <v>0</v>
      </c>
      <c r="B188" s="23" t="s">
        <v>1</v>
      </c>
      <c r="C188" s="23" t="s">
        <v>6</v>
      </c>
      <c r="D188" s="23" t="s">
        <v>103</v>
      </c>
      <c r="E188" s="26" t="s">
        <v>131</v>
      </c>
      <c r="F188" s="26" t="s">
        <v>15</v>
      </c>
      <c r="G188" s="26" t="s">
        <v>7</v>
      </c>
    </row>
    <row r="189" spans="1:11" s="5" customFormat="1" ht="15" customHeight="1" x14ac:dyDescent="0.25">
      <c r="A189" s="4">
        <v>1</v>
      </c>
      <c r="B189" s="4">
        <v>2</v>
      </c>
      <c r="C189" s="4">
        <v>3</v>
      </c>
      <c r="D189" s="4">
        <v>4</v>
      </c>
      <c r="E189" s="4">
        <v>5</v>
      </c>
      <c r="F189" s="4">
        <v>6</v>
      </c>
      <c r="G189" s="4">
        <v>7</v>
      </c>
    </row>
    <row r="190" spans="1:11" s="43" customFormat="1" ht="31.5" x14ac:dyDescent="0.25">
      <c r="A190" s="38" t="s">
        <v>2</v>
      </c>
      <c r="B190" s="39" t="s">
        <v>104</v>
      </c>
      <c r="C190" s="40" t="s">
        <v>105</v>
      </c>
      <c r="D190" s="41">
        <v>17707.099999999999</v>
      </c>
      <c r="E190" s="41">
        <v>17250.099999999999</v>
      </c>
      <c r="F190" s="41">
        <v>372.6</v>
      </c>
      <c r="G190" s="42" t="s">
        <v>19</v>
      </c>
    </row>
    <row r="191" spans="1:11" s="43" customFormat="1" ht="157.5" x14ac:dyDescent="0.25">
      <c r="A191" s="38" t="s">
        <v>3</v>
      </c>
      <c r="B191" s="39" t="s">
        <v>189</v>
      </c>
      <c r="C191" s="40" t="s">
        <v>190</v>
      </c>
      <c r="D191" s="41">
        <v>2560.9</v>
      </c>
      <c r="E191" s="41">
        <v>2560.9</v>
      </c>
      <c r="F191" s="41">
        <v>19.899999999999999</v>
      </c>
      <c r="G191" s="42" t="s">
        <v>19</v>
      </c>
    </row>
    <row r="192" spans="1:11" s="7" customFormat="1" ht="20.100000000000001" customHeight="1" x14ac:dyDescent="0.25">
      <c r="A192" s="55" t="s">
        <v>9</v>
      </c>
      <c r="B192" s="55"/>
      <c r="C192" s="55"/>
      <c r="D192" s="6">
        <f t="shared" ref="D192:E192" si="18">D191+D190</f>
        <v>20268</v>
      </c>
      <c r="E192" s="6">
        <f t="shared" si="18"/>
        <v>19811</v>
      </c>
      <c r="F192" s="6">
        <f>F191+F190</f>
        <v>392.5</v>
      </c>
      <c r="G192" s="23"/>
    </row>
    <row r="193" spans="1:10" s="3" customFormat="1" ht="20.100000000000001" customHeight="1" x14ac:dyDescent="0.25">
      <c r="A193" s="73" t="s">
        <v>222</v>
      </c>
      <c r="B193" s="73"/>
      <c r="C193" s="73"/>
      <c r="D193" s="16">
        <f t="shared" ref="D193:E193" si="19">D192</f>
        <v>20268</v>
      </c>
      <c r="E193" s="16">
        <f t="shared" si="19"/>
        <v>19811</v>
      </c>
      <c r="F193" s="16">
        <f>F192</f>
        <v>392.5</v>
      </c>
      <c r="G193" s="8" t="s">
        <v>12</v>
      </c>
    </row>
    <row r="194" spans="1:10" s="7" customFormat="1" ht="20.25" customHeight="1" x14ac:dyDescent="0.25">
      <c r="A194" s="55" t="s">
        <v>10</v>
      </c>
      <c r="B194" s="55"/>
      <c r="C194" s="55"/>
      <c r="D194" s="6">
        <f t="shared" ref="D194:E194" si="20">D192</f>
        <v>20268</v>
      </c>
      <c r="E194" s="6">
        <f t="shared" si="20"/>
        <v>19811</v>
      </c>
      <c r="F194" s="6">
        <f>F192</f>
        <v>392.5</v>
      </c>
      <c r="G194" s="23"/>
    </row>
    <row r="195" spans="1:10" s="3" customFormat="1" ht="20.100000000000001" customHeight="1" x14ac:dyDescent="0.25">
      <c r="A195" s="73" t="s">
        <v>222</v>
      </c>
      <c r="B195" s="73"/>
      <c r="C195" s="73"/>
      <c r="D195" s="16">
        <f t="shared" ref="D195:E195" si="21">D193</f>
        <v>20268</v>
      </c>
      <c r="E195" s="16">
        <f t="shared" si="21"/>
        <v>19811</v>
      </c>
      <c r="F195" s="16">
        <f>F193</f>
        <v>392.5</v>
      </c>
      <c r="G195" s="8" t="s">
        <v>12</v>
      </c>
    </row>
    <row r="196" spans="1:10" s="7" customFormat="1" ht="24.95" customHeight="1" x14ac:dyDescent="0.25">
      <c r="A196" s="74" t="s">
        <v>11</v>
      </c>
      <c r="B196" s="55"/>
      <c r="C196" s="55"/>
      <c r="D196" s="55"/>
      <c r="E196" s="55"/>
      <c r="F196" s="55"/>
      <c r="G196" s="55"/>
    </row>
    <row r="197" spans="1:10" ht="24" customHeight="1" x14ac:dyDescent="0.25">
      <c r="A197" s="75" t="s">
        <v>5</v>
      </c>
      <c r="B197" s="75"/>
      <c r="C197" s="75"/>
      <c r="D197" s="75"/>
      <c r="E197" s="75"/>
      <c r="F197" s="75"/>
      <c r="G197" s="75"/>
    </row>
    <row r="198" spans="1:10" s="5" customFormat="1" ht="78.75" x14ac:dyDescent="0.25">
      <c r="A198" s="23" t="s">
        <v>0</v>
      </c>
      <c r="B198" s="23" t="s">
        <v>1</v>
      </c>
      <c r="C198" s="23" t="s">
        <v>68</v>
      </c>
      <c r="D198" s="23" t="s">
        <v>103</v>
      </c>
      <c r="E198" s="26" t="s">
        <v>131</v>
      </c>
      <c r="F198" s="26" t="s">
        <v>15</v>
      </c>
      <c r="G198" s="26" t="s">
        <v>7</v>
      </c>
      <c r="H198" s="9"/>
      <c r="I198" s="9"/>
      <c r="J198" s="9"/>
    </row>
    <row r="199" spans="1:10" s="3" customFormat="1" ht="15" customHeight="1" x14ac:dyDescent="0.25">
      <c r="A199" s="4">
        <v>1</v>
      </c>
      <c r="B199" s="4">
        <v>2</v>
      </c>
      <c r="C199" s="4">
        <v>3</v>
      </c>
      <c r="D199" s="4">
        <v>4</v>
      </c>
      <c r="E199" s="4">
        <v>5</v>
      </c>
      <c r="F199" s="4">
        <v>6</v>
      </c>
      <c r="G199" s="4">
        <v>7</v>
      </c>
    </row>
    <row r="200" spans="1:10" s="10" customFormat="1" ht="24.95" customHeight="1" x14ac:dyDescent="0.25">
      <c r="A200" s="76" t="s">
        <v>50</v>
      </c>
      <c r="B200" s="76"/>
      <c r="C200" s="76"/>
      <c r="D200" s="76"/>
      <c r="E200" s="76"/>
      <c r="F200" s="76"/>
      <c r="G200" s="76"/>
    </row>
    <row r="201" spans="1:10" s="45" customFormat="1" ht="78.75" x14ac:dyDescent="0.25">
      <c r="A201" s="44" t="s">
        <v>2</v>
      </c>
      <c r="B201" s="39" t="s">
        <v>76</v>
      </c>
      <c r="C201" s="44" t="s">
        <v>25</v>
      </c>
      <c r="D201" s="41">
        <v>1608.4</v>
      </c>
      <c r="E201" s="41">
        <v>1608.4</v>
      </c>
      <c r="F201" s="41">
        <v>40</v>
      </c>
      <c r="G201" s="40" t="s">
        <v>172</v>
      </c>
    </row>
    <row r="202" spans="1:10" s="5" customFormat="1" ht="78.75" x14ac:dyDescent="0.25">
      <c r="A202" s="37" t="s">
        <v>0</v>
      </c>
      <c r="B202" s="37" t="s">
        <v>1</v>
      </c>
      <c r="C202" s="37" t="s">
        <v>68</v>
      </c>
      <c r="D202" s="37" t="s">
        <v>103</v>
      </c>
      <c r="E202" s="37" t="s">
        <v>131</v>
      </c>
      <c r="F202" s="37" t="s">
        <v>15</v>
      </c>
      <c r="G202" s="37" t="s">
        <v>7</v>
      </c>
      <c r="H202" s="9"/>
      <c r="I202" s="9"/>
      <c r="J202" s="9"/>
    </row>
    <row r="203" spans="1:10" s="3" customFormat="1" ht="15" customHeight="1" x14ac:dyDescent="0.25">
      <c r="A203" s="4">
        <v>1</v>
      </c>
      <c r="B203" s="4">
        <v>2</v>
      </c>
      <c r="C203" s="4">
        <v>3</v>
      </c>
      <c r="D203" s="4">
        <v>4</v>
      </c>
      <c r="E203" s="4">
        <v>5</v>
      </c>
      <c r="F203" s="4">
        <v>6</v>
      </c>
      <c r="G203" s="4">
        <v>7</v>
      </c>
    </row>
    <row r="204" spans="1:10" s="45" customFormat="1" ht="78.75" x14ac:dyDescent="0.25">
      <c r="A204" s="44" t="s">
        <v>3</v>
      </c>
      <c r="B204" s="39" t="s">
        <v>76</v>
      </c>
      <c r="C204" s="44" t="s">
        <v>25</v>
      </c>
      <c r="D204" s="41">
        <v>1612.7</v>
      </c>
      <c r="E204" s="41">
        <v>1612.7</v>
      </c>
      <c r="F204" s="41">
        <v>40</v>
      </c>
      <c r="G204" s="40" t="s">
        <v>171</v>
      </c>
    </row>
    <row r="205" spans="1:10" s="10" customFormat="1" ht="24.95" customHeight="1" x14ac:dyDescent="0.25">
      <c r="A205" s="55" t="s">
        <v>13</v>
      </c>
      <c r="B205" s="55"/>
      <c r="C205" s="55"/>
      <c r="D205" s="12">
        <f t="shared" ref="D205:E205" si="22">D201+D204</f>
        <v>3221.1000000000004</v>
      </c>
      <c r="E205" s="12">
        <f t="shared" si="22"/>
        <v>3221.1000000000004</v>
      </c>
      <c r="F205" s="12">
        <f>F201+F204</f>
        <v>80</v>
      </c>
      <c r="G205" s="11" t="s">
        <v>12</v>
      </c>
    </row>
    <row r="206" spans="1:10" s="10" customFormat="1" ht="24.95" customHeight="1" x14ac:dyDescent="0.25">
      <c r="A206" s="76" t="s">
        <v>31</v>
      </c>
      <c r="B206" s="76"/>
      <c r="C206" s="76"/>
      <c r="D206" s="76"/>
      <c r="E206" s="76"/>
      <c r="F206" s="76"/>
      <c r="G206" s="76"/>
    </row>
    <row r="207" spans="1:10" s="45" customFormat="1" ht="63" x14ac:dyDescent="0.25">
      <c r="A207" s="44" t="s">
        <v>23</v>
      </c>
      <c r="B207" s="39" t="s">
        <v>54</v>
      </c>
      <c r="C207" s="44" t="s">
        <v>55</v>
      </c>
      <c r="D207" s="41">
        <v>9586.5</v>
      </c>
      <c r="E207" s="41">
        <v>9129.5</v>
      </c>
      <c r="F207" s="41">
        <v>170.1</v>
      </c>
      <c r="G207" s="40" t="s">
        <v>169</v>
      </c>
      <c r="H207" s="46"/>
    </row>
    <row r="208" spans="1:10" s="10" customFormat="1" ht="24.75" customHeight="1" x14ac:dyDescent="0.25">
      <c r="A208" s="55" t="s">
        <v>13</v>
      </c>
      <c r="B208" s="55"/>
      <c r="C208" s="55"/>
      <c r="D208" s="12">
        <f t="shared" ref="D208:E208" si="23">D207</f>
        <v>9586.5</v>
      </c>
      <c r="E208" s="12">
        <f t="shared" si="23"/>
        <v>9129.5</v>
      </c>
      <c r="F208" s="12">
        <f>F207</f>
        <v>170.1</v>
      </c>
      <c r="G208" s="11" t="s">
        <v>12</v>
      </c>
    </row>
    <row r="209" spans="1:10" s="10" customFormat="1" ht="24.95" customHeight="1" x14ac:dyDescent="0.25">
      <c r="A209" s="76" t="s">
        <v>27</v>
      </c>
      <c r="B209" s="77"/>
      <c r="C209" s="77"/>
      <c r="D209" s="77"/>
      <c r="E209" s="77"/>
      <c r="F209" s="77"/>
      <c r="G209" s="77"/>
    </row>
    <row r="210" spans="1:10" s="45" customFormat="1" ht="78.75" x14ac:dyDescent="0.25">
      <c r="A210" s="44" t="s">
        <v>24</v>
      </c>
      <c r="B210" s="39" t="s">
        <v>78</v>
      </c>
      <c r="C210" s="44" t="s">
        <v>53</v>
      </c>
      <c r="D210" s="41">
        <v>4882.5</v>
      </c>
      <c r="E210" s="41">
        <v>4882.5</v>
      </c>
      <c r="F210" s="41">
        <v>122.5</v>
      </c>
      <c r="G210" s="40" t="s">
        <v>170</v>
      </c>
    </row>
    <row r="211" spans="1:10" s="5" customFormat="1" ht="78.75" x14ac:dyDescent="0.25">
      <c r="A211" s="26" t="s">
        <v>0</v>
      </c>
      <c r="B211" s="26" t="s">
        <v>1</v>
      </c>
      <c r="C211" s="26" t="s">
        <v>68</v>
      </c>
      <c r="D211" s="26" t="s">
        <v>103</v>
      </c>
      <c r="E211" s="26" t="s">
        <v>131</v>
      </c>
      <c r="F211" s="26" t="s">
        <v>15</v>
      </c>
      <c r="G211" s="26" t="s">
        <v>7</v>
      </c>
      <c r="H211" s="9"/>
      <c r="I211" s="9"/>
      <c r="J211" s="9"/>
    </row>
    <row r="212" spans="1:10" s="3" customFormat="1" ht="15" customHeight="1" x14ac:dyDescent="0.25">
      <c r="A212" s="4">
        <v>1</v>
      </c>
      <c r="B212" s="4">
        <v>2</v>
      </c>
      <c r="C212" s="4">
        <v>3</v>
      </c>
      <c r="D212" s="4">
        <v>4</v>
      </c>
      <c r="E212" s="4">
        <v>5</v>
      </c>
      <c r="F212" s="4">
        <v>6</v>
      </c>
      <c r="G212" s="4">
        <v>7</v>
      </c>
    </row>
    <row r="213" spans="1:10" s="45" customFormat="1" ht="126" x14ac:dyDescent="0.25">
      <c r="A213" s="44" t="s">
        <v>4</v>
      </c>
      <c r="B213" s="39" t="s">
        <v>78</v>
      </c>
      <c r="C213" s="44" t="s">
        <v>53</v>
      </c>
      <c r="D213" s="41">
        <v>2560.9</v>
      </c>
      <c r="E213" s="41">
        <v>2560.9</v>
      </c>
      <c r="F213" s="41">
        <v>19.899999999999999</v>
      </c>
      <c r="G213" s="40" t="s">
        <v>201</v>
      </c>
    </row>
    <row r="214" spans="1:10" s="10" customFormat="1" ht="24.95" customHeight="1" x14ac:dyDescent="0.25">
      <c r="A214" s="55" t="s">
        <v>13</v>
      </c>
      <c r="B214" s="55"/>
      <c r="C214" s="55"/>
      <c r="D214" s="12">
        <f t="shared" ref="D214:E214" si="24">D210+D213</f>
        <v>7443.4</v>
      </c>
      <c r="E214" s="12">
        <f t="shared" si="24"/>
        <v>7443.4</v>
      </c>
      <c r="F214" s="12">
        <f>F210+F213</f>
        <v>142.4</v>
      </c>
      <c r="G214" s="11" t="s">
        <v>12</v>
      </c>
    </row>
    <row r="215" spans="1:10" s="10" customFormat="1" ht="24.95" customHeight="1" x14ac:dyDescent="0.25">
      <c r="A215" s="76" t="s">
        <v>17</v>
      </c>
      <c r="B215" s="76"/>
      <c r="C215" s="76"/>
      <c r="D215" s="6">
        <f t="shared" ref="D215:E215" si="25">D214+D208+D205</f>
        <v>20251</v>
      </c>
      <c r="E215" s="6">
        <f t="shared" si="25"/>
        <v>19794</v>
      </c>
      <c r="F215" s="6">
        <f>F214+F208+F205</f>
        <v>392.5</v>
      </c>
      <c r="G215" s="22"/>
    </row>
    <row r="216" spans="1:10" s="3" customFormat="1" ht="20.100000000000001" customHeight="1" x14ac:dyDescent="0.25">
      <c r="A216" s="73" t="s">
        <v>222</v>
      </c>
      <c r="B216" s="73"/>
      <c r="C216" s="73"/>
      <c r="D216" s="16">
        <f t="shared" ref="D216:E216" si="26">D215</f>
        <v>20251</v>
      </c>
      <c r="E216" s="16">
        <f t="shared" si="26"/>
        <v>19794</v>
      </c>
      <c r="F216" s="16">
        <f>F215</f>
        <v>392.5</v>
      </c>
      <c r="G216" s="8" t="s">
        <v>12</v>
      </c>
    </row>
    <row r="217" spans="1:10" ht="24.95" customHeight="1" x14ac:dyDescent="0.25">
      <c r="A217" s="55" t="s">
        <v>21</v>
      </c>
      <c r="B217" s="55"/>
      <c r="C217" s="55"/>
      <c r="D217" s="6">
        <f t="shared" ref="D217:E217" si="27">D215</f>
        <v>20251</v>
      </c>
      <c r="E217" s="6">
        <f t="shared" si="27"/>
        <v>19794</v>
      </c>
      <c r="F217" s="6">
        <f>F215</f>
        <v>392.5</v>
      </c>
      <c r="G217" s="14"/>
    </row>
    <row r="218" spans="1:10" s="3" customFormat="1" ht="20.100000000000001" customHeight="1" x14ac:dyDescent="0.25">
      <c r="A218" s="73" t="s">
        <v>222</v>
      </c>
      <c r="B218" s="73"/>
      <c r="C218" s="73"/>
      <c r="D218" s="16">
        <f t="shared" ref="D218:E218" si="28">D216</f>
        <v>20251</v>
      </c>
      <c r="E218" s="16">
        <f t="shared" si="28"/>
        <v>19794</v>
      </c>
      <c r="F218" s="16">
        <f>F216</f>
        <v>392.5</v>
      </c>
      <c r="G218" s="8" t="s">
        <v>12</v>
      </c>
    </row>
    <row r="219" spans="1:10" s="3" customFormat="1" ht="24.95" customHeight="1" x14ac:dyDescent="0.25">
      <c r="A219" s="55" t="s">
        <v>10</v>
      </c>
      <c r="B219" s="55"/>
      <c r="C219" s="55"/>
      <c r="D219" s="6">
        <f>D194</f>
        <v>20268</v>
      </c>
      <c r="E219" s="6">
        <f>E194</f>
        <v>19811</v>
      </c>
      <c r="F219" s="6">
        <f>F194</f>
        <v>392.5</v>
      </c>
      <c r="G219" s="8"/>
      <c r="H219" s="15">
        <f>F219-F220</f>
        <v>0</v>
      </c>
    </row>
    <row r="220" spans="1:10" ht="24.95" customHeight="1" x14ac:dyDescent="0.25">
      <c r="A220" s="55" t="s">
        <v>26</v>
      </c>
      <c r="B220" s="55"/>
      <c r="C220" s="55"/>
      <c r="D220" s="6">
        <f>D217</f>
        <v>20251</v>
      </c>
      <c r="E220" s="6">
        <f>E217</f>
        <v>19794</v>
      </c>
      <c r="F220" s="6">
        <f>F217</f>
        <v>392.5</v>
      </c>
      <c r="G220" s="14"/>
    </row>
    <row r="221" spans="1:10" s="3" customFormat="1" ht="10.5" customHeight="1" x14ac:dyDescent="0.25">
      <c r="A221" s="34"/>
      <c r="B221" s="34"/>
      <c r="C221" s="34"/>
      <c r="D221" s="35"/>
      <c r="E221" s="35"/>
      <c r="F221" s="35"/>
      <c r="G221" s="36"/>
    </row>
    <row r="222" spans="1:10" s="24" customFormat="1" ht="20.100000000000001" customHeight="1" x14ac:dyDescent="0.25">
      <c r="A222" s="56" t="s">
        <v>109</v>
      </c>
      <c r="B222" s="56"/>
      <c r="C222" s="56"/>
      <c r="D222" s="56"/>
      <c r="E222" s="56"/>
      <c r="F222" s="56"/>
      <c r="G222" s="56"/>
    </row>
    <row r="223" spans="1:10" s="24" customFormat="1" ht="18" customHeight="1" x14ac:dyDescent="0.25">
      <c r="A223" s="57" t="s">
        <v>223</v>
      </c>
      <c r="B223" s="58"/>
      <c r="C223" s="58"/>
      <c r="D223" s="58"/>
      <c r="E223" s="58"/>
      <c r="F223" s="58"/>
      <c r="G223" s="58"/>
    </row>
    <row r="224" spans="1:10" ht="20.100000000000001" customHeight="1" x14ac:dyDescent="0.25">
      <c r="A224" s="57" t="s">
        <v>224</v>
      </c>
      <c r="B224" s="63"/>
      <c r="C224" s="63"/>
      <c r="D224" s="63"/>
      <c r="E224" s="63"/>
      <c r="F224" s="63"/>
      <c r="G224" s="63"/>
    </row>
    <row r="225" spans="1:7" s="24" customFormat="1" ht="19.5" customHeight="1" x14ac:dyDescent="0.25">
      <c r="A225" s="57" t="s">
        <v>121</v>
      </c>
      <c r="B225" s="63"/>
      <c r="C225" s="63"/>
      <c r="D225" s="63"/>
      <c r="E225" s="63"/>
      <c r="F225" s="63"/>
      <c r="G225" s="63"/>
    </row>
    <row r="226" spans="1:7" ht="24.95" customHeight="1" x14ac:dyDescent="0.25">
      <c r="A226" s="82" t="s">
        <v>110</v>
      </c>
      <c r="B226" s="82"/>
      <c r="C226" s="82"/>
      <c r="D226" s="82"/>
      <c r="E226" s="82"/>
      <c r="F226" s="82"/>
      <c r="G226" s="82"/>
    </row>
    <row r="227" spans="1:7" ht="24.95" customHeight="1" x14ac:dyDescent="0.25">
      <c r="A227" s="80" t="s">
        <v>8</v>
      </c>
      <c r="B227" s="54"/>
      <c r="C227" s="54"/>
      <c r="D227" s="54"/>
      <c r="E227" s="54"/>
      <c r="F227" s="54"/>
      <c r="G227" s="54"/>
    </row>
    <row r="228" spans="1:7" s="3" customFormat="1" ht="24.75" customHeight="1" x14ac:dyDescent="0.25">
      <c r="A228" s="75" t="s">
        <v>22</v>
      </c>
      <c r="B228" s="75"/>
      <c r="C228" s="75"/>
      <c r="D228" s="75"/>
      <c r="E228" s="75"/>
      <c r="F228" s="75"/>
      <c r="G228" s="75"/>
    </row>
    <row r="229" spans="1:7" ht="83.25" customHeight="1" x14ac:dyDescent="0.25">
      <c r="A229" s="23" t="s">
        <v>0</v>
      </c>
      <c r="B229" s="23" t="s">
        <v>1</v>
      </c>
      <c r="C229" s="23" t="s">
        <v>6</v>
      </c>
      <c r="D229" s="23" t="s">
        <v>103</v>
      </c>
      <c r="E229" s="26" t="s">
        <v>131</v>
      </c>
      <c r="F229" s="26" t="s">
        <v>15</v>
      </c>
      <c r="G229" s="26" t="s">
        <v>7</v>
      </c>
    </row>
    <row r="230" spans="1:7" s="5" customFormat="1" ht="15" customHeight="1" x14ac:dyDescent="0.25">
      <c r="A230" s="4">
        <v>1</v>
      </c>
      <c r="B230" s="4">
        <v>2</v>
      </c>
      <c r="C230" s="4">
        <v>3</v>
      </c>
      <c r="D230" s="4">
        <v>4</v>
      </c>
      <c r="E230" s="4">
        <v>5</v>
      </c>
      <c r="F230" s="4">
        <v>6</v>
      </c>
      <c r="G230" s="4">
        <v>7</v>
      </c>
    </row>
    <row r="231" spans="1:7" s="43" customFormat="1" ht="31.5" x14ac:dyDescent="0.25">
      <c r="A231" s="38" t="s">
        <v>2</v>
      </c>
      <c r="B231" s="39" t="s">
        <v>104</v>
      </c>
      <c r="C231" s="40" t="s">
        <v>105</v>
      </c>
      <c r="D231" s="41">
        <v>17707.099999999999</v>
      </c>
      <c r="E231" s="41">
        <v>17250.099999999999</v>
      </c>
      <c r="F231" s="41">
        <v>372.6</v>
      </c>
      <c r="G231" s="42" t="s">
        <v>19</v>
      </c>
    </row>
    <row r="232" spans="1:7" ht="83.25" customHeight="1" x14ac:dyDescent="0.25">
      <c r="A232" s="26" t="s">
        <v>0</v>
      </c>
      <c r="B232" s="26" t="s">
        <v>1</v>
      </c>
      <c r="C232" s="26" t="s">
        <v>6</v>
      </c>
      <c r="D232" s="26" t="s">
        <v>103</v>
      </c>
      <c r="E232" s="26" t="s">
        <v>131</v>
      </c>
      <c r="F232" s="26" t="s">
        <v>15</v>
      </c>
      <c r="G232" s="26" t="s">
        <v>7</v>
      </c>
    </row>
    <row r="233" spans="1:7" s="5" customFormat="1" ht="15" customHeight="1" x14ac:dyDescent="0.25">
      <c r="A233" s="4">
        <v>1</v>
      </c>
      <c r="B233" s="4">
        <v>2</v>
      </c>
      <c r="C233" s="4">
        <v>3</v>
      </c>
      <c r="D233" s="4">
        <v>4</v>
      </c>
      <c r="E233" s="4">
        <v>5</v>
      </c>
      <c r="F233" s="4">
        <v>6</v>
      </c>
      <c r="G233" s="4">
        <v>7</v>
      </c>
    </row>
    <row r="234" spans="1:7" s="43" customFormat="1" ht="157.5" x14ac:dyDescent="0.25">
      <c r="A234" s="38" t="s">
        <v>3</v>
      </c>
      <c r="B234" s="39" t="s">
        <v>189</v>
      </c>
      <c r="C234" s="40" t="s">
        <v>190</v>
      </c>
      <c r="D234" s="41">
        <v>2666.9</v>
      </c>
      <c r="E234" s="41">
        <v>2666.9</v>
      </c>
      <c r="F234" s="41">
        <v>19.899999999999999</v>
      </c>
      <c r="G234" s="42" t="s">
        <v>19</v>
      </c>
    </row>
    <row r="235" spans="1:7" s="7" customFormat="1" ht="20.100000000000001" customHeight="1" x14ac:dyDescent="0.25">
      <c r="A235" s="55" t="s">
        <v>9</v>
      </c>
      <c r="B235" s="55"/>
      <c r="C235" s="55"/>
      <c r="D235" s="6">
        <f t="shared" ref="D235:E235" si="29">D231+D234</f>
        <v>20374</v>
      </c>
      <c r="E235" s="6">
        <f t="shared" si="29"/>
        <v>19917</v>
      </c>
      <c r="F235" s="6">
        <f>F231+F234</f>
        <v>392.5</v>
      </c>
      <c r="G235" s="23"/>
    </row>
    <row r="236" spans="1:7" s="3" customFormat="1" ht="20.100000000000001" customHeight="1" x14ac:dyDescent="0.25">
      <c r="A236" s="73" t="s">
        <v>222</v>
      </c>
      <c r="B236" s="73"/>
      <c r="C236" s="73"/>
      <c r="D236" s="16">
        <f t="shared" ref="D236:E236" si="30">D235</f>
        <v>20374</v>
      </c>
      <c r="E236" s="16">
        <f t="shared" si="30"/>
        <v>19917</v>
      </c>
      <c r="F236" s="16">
        <f>F235</f>
        <v>392.5</v>
      </c>
      <c r="G236" s="8" t="s">
        <v>12</v>
      </c>
    </row>
    <row r="237" spans="1:7" s="7" customFormat="1" ht="20.25" customHeight="1" x14ac:dyDescent="0.25">
      <c r="A237" s="55" t="s">
        <v>10</v>
      </c>
      <c r="B237" s="55"/>
      <c r="C237" s="55"/>
      <c r="D237" s="6">
        <f t="shared" ref="D237:E237" si="31">D235</f>
        <v>20374</v>
      </c>
      <c r="E237" s="6">
        <f t="shared" si="31"/>
        <v>19917</v>
      </c>
      <c r="F237" s="6">
        <f>F235</f>
        <v>392.5</v>
      </c>
      <c r="G237" s="23"/>
    </row>
    <row r="238" spans="1:7" s="3" customFormat="1" ht="20.100000000000001" customHeight="1" x14ac:dyDescent="0.25">
      <c r="A238" s="73" t="s">
        <v>222</v>
      </c>
      <c r="B238" s="73"/>
      <c r="C238" s="73"/>
      <c r="D238" s="16">
        <f t="shared" ref="D238:E238" si="32">D236</f>
        <v>20374</v>
      </c>
      <c r="E238" s="16">
        <f t="shared" si="32"/>
        <v>19917</v>
      </c>
      <c r="F238" s="16">
        <f>F236</f>
        <v>392.5</v>
      </c>
      <c r="G238" s="8" t="s">
        <v>12</v>
      </c>
    </row>
    <row r="239" spans="1:7" s="7" customFormat="1" ht="24.95" customHeight="1" x14ac:dyDescent="0.25">
      <c r="A239" s="74" t="s">
        <v>11</v>
      </c>
      <c r="B239" s="55"/>
      <c r="C239" s="55"/>
      <c r="D239" s="55"/>
      <c r="E239" s="55"/>
      <c r="F239" s="55"/>
      <c r="G239" s="55"/>
    </row>
    <row r="240" spans="1:7" ht="24" customHeight="1" x14ac:dyDescent="0.25">
      <c r="A240" s="75" t="s">
        <v>5</v>
      </c>
      <c r="B240" s="75"/>
      <c r="C240" s="75"/>
      <c r="D240" s="75"/>
      <c r="E240" s="75"/>
      <c r="F240" s="75"/>
      <c r="G240" s="75"/>
    </row>
    <row r="241" spans="1:10" s="5" customFormat="1" ht="78.75" x14ac:dyDescent="0.25">
      <c r="A241" s="23" t="s">
        <v>0</v>
      </c>
      <c r="B241" s="23" t="s">
        <v>1</v>
      </c>
      <c r="C241" s="23" t="s">
        <v>68</v>
      </c>
      <c r="D241" s="23" t="s">
        <v>103</v>
      </c>
      <c r="E241" s="26" t="s">
        <v>131</v>
      </c>
      <c r="F241" s="26" t="s">
        <v>15</v>
      </c>
      <c r="G241" s="26" t="s">
        <v>7</v>
      </c>
      <c r="H241" s="9"/>
      <c r="I241" s="9"/>
      <c r="J241" s="9"/>
    </row>
    <row r="242" spans="1:10" s="3" customFormat="1" ht="15" customHeight="1" x14ac:dyDescent="0.25">
      <c r="A242" s="4">
        <v>1</v>
      </c>
      <c r="B242" s="4">
        <v>2</v>
      </c>
      <c r="C242" s="4">
        <v>3</v>
      </c>
      <c r="D242" s="4">
        <v>4</v>
      </c>
      <c r="E242" s="4">
        <v>5</v>
      </c>
      <c r="F242" s="4">
        <v>6</v>
      </c>
      <c r="G242" s="4">
        <v>7</v>
      </c>
    </row>
    <row r="243" spans="1:10" s="10" customFormat="1" ht="24.95" customHeight="1" x14ac:dyDescent="0.25">
      <c r="A243" s="76" t="s">
        <v>50</v>
      </c>
      <c r="B243" s="76"/>
      <c r="C243" s="76"/>
      <c r="D243" s="76"/>
      <c r="E243" s="76"/>
      <c r="F243" s="76"/>
      <c r="G243" s="76"/>
    </row>
    <row r="244" spans="1:10" s="45" customFormat="1" ht="78.75" x14ac:dyDescent="0.25">
      <c r="A244" s="44" t="s">
        <v>2</v>
      </c>
      <c r="B244" s="39" t="s">
        <v>76</v>
      </c>
      <c r="C244" s="44" t="s">
        <v>25</v>
      </c>
      <c r="D244" s="41">
        <v>1608.4</v>
      </c>
      <c r="E244" s="41">
        <v>1608.4</v>
      </c>
      <c r="F244" s="41">
        <v>40</v>
      </c>
      <c r="G244" s="40" t="s">
        <v>172</v>
      </c>
    </row>
    <row r="245" spans="1:10" s="45" customFormat="1" ht="78.75" x14ac:dyDescent="0.25">
      <c r="A245" s="44" t="s">
        <v>3</v>
      </c>
      <c r="B245" s="39" t="s">
        <v>76</v>
      </c>
      <c r="C245" s="44" t="s">
        <v>25</v>
      </c>
      <c r="D245" s="41">
        <v>1612.7</v>
      </c>
      <c r="E245" s="41">
        <v>1612.7</v>
      </c>
      <c r="F245" s="41">
        <v>40</v>
      </c>
      <c r="G245" s="40" t="s">
        <v>171</v>
      </c>
    </row>
    <row r="246" spans="1:10" s="10" customFormat="1" ht="24.95" customHeight="1" x14ac:dyDescent="0.25">
      <c r="A246" s="55" t="s">
        <v>13</v>
      </c>
      <c r="B246" s="55"/>
      <c r="C246" s="55"/>
      <c r="D246" s="12">
        <f t="shared" ref="D246:E246" si="33">D244+D245</f>
        <v>3221.1000000000004</v>
      </c>
      <c r="E246" s="12">
        <f t="shared" si="33"/>
        <v>3221.1000000000004</v>
      </c>
      <c r="F246" s="12">
        <f>F244+F245</f>
        <v>80</v>
      </c>
      <c r="G246" s="11" t="s">
        <v>12</v>
      </c>
    </row>
    <row r="247" spans="1:10" s="10" customFormat="1" ht="24.95" customHeight="1" x14ac:dyDescent="0.25">
      <c r="A247" s="76" t="s">
        <v>31</v>
      </c>
      <c r="B247" s="76"/>
      <c r="C247" s="76"/>
      <c r="D247" s="76"/>
      <c r="E247" s="76"/>
      <c r="F247" s="76"/>
      <c r="G247" s="76"/>
    </row>
    <row r="248" spans="1:10" s="45" customFormat="1" ht="63" x14ac:dyDescent="0.25">
      <c r="A248" s="44" t="s">
        <v>23</v>
      </c>
      <c r="B248" s="39" t="s">
        <v>54</v>
      </c>
      <c r="C248" s="44" t="s">
        <v>55</v>
      </c>
      <c r="D248" s="41">
        <v>9586.5</v>
      </c>
      <c r="E248" s="41">
        <v>9129.5</v>
      </c>
      <c r="F248" s="41">
        <v>170.1</v>
      </c>
      <c r="G248" s="40" t="s">
        <v>169</v>
      </c>
      <c r="H248" s="46"/>
    </row>
    <row r="249" spans="1:10" s="10" customFormat="1" ht="24.75" customHeight="1" x14ac:dyDescent="0.25">
      <c r="A249" s="55" t="s">
        <v>13</v>
      </c>
      <c r="B249" s="55"/>
      <c r="C249" s="55"/>
      <c r="D249" s="12">
        <f t="shared" ref="D249:E249" si="34">D248</f>
        <v>9586.5</v>
      </c>
      <c r="E249" s="12">
        <f t="shared" si="34"/>
        <v>9129.5</v>
      </c>
      <c r="F249" s="12">
        <f>F248</f>
        <v>170.1</v>
      </c>
      <c r="G249" s="11" t="s">
        <v>12</v>
      </c>
    </row>
    <row r="250" spans="1:10" s="10" customFormat="1" ht="24.95" customHeight="1" x14ac:dyDescent="0.25">
      <c r="A250" s="76" t="s">
        <v>27</v>
      </c>
      <c r="B250" s="77"/>
      <c r="C250" s="77"/>
      <c r="D250" s="77"/>
      <c r="E250" s="77"/>
      <c r="F250" s="77"/>
      <c r="G250" s="77"/>
    </row>
    <row r="251" spans="1:10" s="45" customFormat="1" ht="78.75" x14ac:dyDescent="0.25">
      <c r="A251" s="44" t="s">
        <v>24</v>
      </c>
      <c r="B251" s="39" t="s">
        <v>78</v>
      </c>
      <c r="C251" s="44" t="s">
        <v>53</v>
      </c>
      <c r="D251" s="41">
        <v>4882.5</v>
      </c>
      <c r="E251" s="41">
        <v>4882.5</v>
      </c>
      <c r="F251" s="41">
        <v>122.5</v>
      </c>
      <c r="G251" s="40" t="s">
        <v>170</v>
      </c>
    </row>
    <row r="252" spans="1:10" s="5" customFormat="1" ht="78.75" x14ac:dyDescent="0.25">
      <c r="A252" s="26" t="s">
        <v>0</v>
      </c>
      <c r="B252" s="26" t="s">
        <v>1</v>
      </c>
      <c r="C252" s="26" t="s">
        <v>68</v>
      </c>
      <c r="D252" s="26" t="s">
        <v>103</v>
      </c>
      <c r="E252" s="26" t="s">
        <v>131</v>
      </c>
      <c r="F252" s="26" t="s">
        <v>15</v>
      </c>
      <c r="G252" s="26" t="s">
        <v>7</v>
      </c>
      <c r="H252" s="9"/>
      <c r="I252" s="9"/>
      <c r="J252" s="9"/>
    </row>
    <row r="253" spans="1:10" s="3" customFormat="1" ht="15" customHeight="1" x14ac:dyDescent="0.25">
      <c r="A253" s="4">
        <v>1</v>
      </c>
      <c r="B253" s="4">
        <v>2</v>
      </c>
      <c r="C253" s="4">
        <v>3</v>
      </c>
      <c r="D253" s="4">
        <v>4</v>
      </c>
      <c r="E253" s="4">
        <v>5</v>
      </c>
      <c r="F253" s="4">
        <v>6</v>
      </c>
      <c r="G253" s="4">
        <v>7</v>
      </c>
    </row>
    <row r="254" spans="1:10" s="45" customFormat="1" ht="126" x14ac:dyDescent="0.25">
      <c r="A254" s="44" t="s">
        <v>4</v>
      </c>
      <c r="B254" s="39" t="s">
        <v>78</v>
      </c>
      <c r="C254" s="44" t="s">
        <v>53</v>
      </c>
      <c r="D254" s="41">
        <v>2560.9</v>
      </c>
      <c r="E254" s="41">
        <v>2560.9</v>
      </c>
      <c r="F254" s="41">
        <v>19.899999999999999</v>
      </c>
      <c r="G254" s="40" t="s">
        <v>201</v>
      </c>
    </row>
    <row r="255" spans="1:10" s="10" customFormat="1" ht="24.95" customHeight="1" x14ac:dyDescent="0.25">
      <c r="A255" s="55" t="s">
        <v>13</v>
      </c>
      <c r="B255" s="55"/>
      <c r="C255" s="55"/>
      <c r="D255" s="12">
        <f t="shared" ref="D255:E255" si="35">D251+D254</f>
        <v>7443.4</v>
      </c>
      <c r="E255" s="12">
        <f t="shared" si="35"/>
        <v>7443.4</v>
      </c>
      <c r="F255" s="12">
        <f>F251+F254</f>
        <v>142.4</v>
      </c>
      <c r="G255" s="11" t="s">
        <v>12</v>
      </c>
    </row>
    <row r="256" spans="1:10" s="10" customFormat="1" ht="24.95" customHeight="1" x14ac:dyDescent="0.25">
      <c r="A256" s="76" t="s">
        <v>17</v>
      </c>
      <c r="B256" s="76"/>
      <c r="C256" s="76"/>
      <c r="D256" s="6">
        <f>D255+D249+D246</f>
        <v>20251</v>
      </c>
      <c r="E256" s="6">
        <f>E255+E249+E246</f>
        <v>19794</v>
      </c>
      <c r="F256" s="6">
        <f>F255+F249+F246</f>
        <v>392.5</v>
      </c>
      <c r="G256" s="22"/>
    </row>
    <row r="257" spans="1:8" s="3" customFormat="1" ht="20.100000000000001" customHeight="1" x14ac:dyDescent="0.25">
      <c r="A257" s="73" t="s">
        <v>222</v>
      </c>
      <c r="B257" s="73"/>
      <c r="C257" s="73"/>
      <c r="D257" s="16">
        <f t="shared" ref="D257:E257" si="36">D256</f>
        <v>20251</v>
      </c>
      <c r="E257" s="16">
        <f t="shared" si="36"/>
        <v>19794</v>
      </c>
      <c r="F257" s="16">
        <f>F256</f>
        <v>392.5</v>
      </c>
      <c r="G257" s="8" t="s">
        <v>12</v>
      </c>
    </row>
    <row r="258" spans="1:8" ht="24.95" customHeight="1" x14ac:dyDescent="0.25">
      <c r="A258" s="55" t="s">
        <v>21</v>
      </c>
      <c r="B258" s="55"/>
      <c r="C258" s="55"/>
      <c r="D258" s="6">
        <f t="shared" ref="D258:E258" si="37">D256</f>
        <v>20251</v>
      </c>
      <c r="E258" s="6">
        <f t="shared" si="37"/>
        <v>19794</v>
      </c>
      <c r="F258" s="6">
        <f>F256</f>
        <v>392.5</v>
      </c>
      <c r="G258" s="14"/>
    </row>
    <row r="259" spans="1:8" s="3" customFormat="1" ht="20.100000000000001" customHeight="1" x14ac:dyDescent="0.25">
      <c r="A259" s="73" t="s">
        <v>222</v>
      </c>
      <c r="B259" s="73"/>
      <c r="C259" s="73"/>
      <c r="D259" s="16">
        <f t="shared" ref="D259:E259" si="38">D257</f>
        <v>20251</v>
      </c>
      <c r="E259" s="16">
        <f t="shared" si="38"/>
        <v>19794</v>
      </c>
      <c r="F259" s="16">
        <f>F257</f>
        <v>392.5</v>
      </c>
      <c r="G259" s="8" t="s">
        <v>12</v>
      </c>
    </row>
    <row r="260" spans="1:8" s="3" customFormat="1" ht="24.95" customHeight="1" x14ac:dyDescent="0.25">
      <c r="A260" s="55" t="s">
        <v>10</v>
      </c>
      <c r="B260" s="55"/>
      <c r="C260" s="55"/>
      <c r="D260" s="6">
        <f>D237</f>
        <v>20374</v>
      </c>
      <c r="E260" s="6">
        <f>E237</f>
        <v>19917</v>
      </c>
      <c r="F260" s="6">
        <f>F237</f>
        <v>392.5</v>
      </c>
      <c r="G260" s="8"/>
      <c r="H260" s="15">
        <f>F260-F261</f>
        <v>0</v>
      </c>
    </row>
    <row r="261" spans="1:8" ht="24.95" customHeight="1" x14ac:dyDescent="0.25">
      <c r="A261" s="55" t="s">
        <v>26</v>
      </c>
      <c r="B261" s="55"/>
      <c r="C261" s="55"/>
      <c r="D261" s="6">
        <f t="shared" ref="D261:E261" si="39">D258</f>
        <v>20251</v>
      </c>
      <c r="E261" s="6">
        <f t="shared" si="39"/>
        <v>19794</v>
      </c>
      <c r="F261" s="6">
        <f>F258</f>
        <v>392.5</v>
      </c>
      <c r="G261" s="14"/>
    </row>
    <row r="262" spans="1:8" s="3" customFormat="1" ht="10.5" customHeight="1" x14ac:dyDescent="0.25">
      <c r="A262" s="34"/>
      <c r="B262" s="34"/>
      <c r="C262" s="34"/>
      <c r="D262" s="35"/>
      <c r="E262" s="35"/>
      <c r="F262" s="35"/>
      <c r="G262" s="36"/>
    </row>
    <row r="263" spans="1:8" s="24" customFormat="1" ht="20.100000000000001" customHeight="1" x14ac:dyDescent="0.25">
      <c r="A263" s="56" t="s">
        <v>111</v>
      </c>
      <c r="B263" s="56"/>
      <c r="C263" s="56"/>
      <c r="D263" s="56"/>
      <c r="E263" s="56"/>
      <c r="F263" s="56"/>
      <c r="G263" s="56"/>
    </row>
    <row r="264" spans="1:8" s="24" customFormat="1" ht="18" customHeight="1" x14ac:dyDescent="0.25">
      <c r="A264" s="57" t="s">
        <v>225</v>
      </c>
      <c r="B264" s="58"/>
      <c r="C264" s="58"/>
      <c r="D264" s="58"/>
      <c r="E264" s="58"/>
      <c r="F264" s="58"/>
      <c r="G264" s="58"/>
    </row>
    <row r="265" spans="1:8" ht="20.100000000000001" customHeight="1" x14ac:dyDescent="0.25">
      <c r="A265" s="57" t="s">
        <v>226</v>
      </c>
      <c r="B265" s="63"/>
      <c r="C265" s="63"/>
      <c r="D265" s="63"/>
      <c r="E265" s="63"/>
      <c r="F265" s="63"/>
      <c r="G265" s="63"/>
    </row>
    <row r="266" spans="1:8" s="24" customFormat="1" ht="20.100000000000001" customHeight="1" x14ac:dyDescent="0.25">
      <c r="A266" s="57" t="s">
        <v>112</v>
      </c>
      <c r="B266" s="63"/>
      <c r="C266" s="63"/>
      <c r="D266" s="63"/>
      <c r="E266" s="63"/>
      <c r="F266" s="63"/>
      <c r="G266" s="63"/>
    </row>
    <row r="267" spans="1:8" s="24" customFormat="1" ht="10.5" customHeight="1" x14ac:dyDescent="0.25">
      <c r="A267" s="17"/>
      <c r="B267" s="18"/>
      <c r="C267" s="18"/>
      <c r="D267" s="18"/>
      <c r="E267" s="33"/>
      <c r="F267" s="18"/>
      <c r="G267" s="18"/>
    </row>
    <row r="268" spans="1:8" ht="24.75" customHeight="1" x14ac:dyDescent="0.25">
      <c r="A268" s="62" t="s">
        <v>41</v>
      </c>
      <c r="B268" s="62"/>
      <c r="C268" s="62"/>
      <c r="D268" s="62"/>
      <c r="E268" s="62"/>
      <c r="F268" s="62"/>
      <c r="G268" s="62"/>
    </row>
    <row r="269" spans="1:8" ht="42" customHeight="1" x14ac:dyDescent="0.25">
      <c r="A269" s="54" t="s">
        <v>227</v>
      </c>
      <c r="B269" s="54"/>
      <c r="C269" s="54"/>
      <c r="D269" s="54" t="s">
        <v>42</v>
      </c>
      <c r="E269" s="54"/>
      <c r="F269" s="54"/>
      <c r="G269" s="54"/>
    </row>
    <row r="270" spans="1:8" ht="24.75" customHeight="1" x14ac:dyDescent="0.25">
      <c r="A270" s="59" t="s">
        <v>43</v>
      </c>
      <c r="B270" s="60"/>
      <c r="C270" s="61"/>
      <c r="D270" s="59" t="s">
        <v>43</v>
      </c>
      <c r="E270" s="60"/>
      <c r="F270" s="60"/>
      <c r="G270" s="61"/>
    </row>
    <row r="271" spans="1:8" ht="84.75" customHeight="1" x14ac:dyDescent="0.25">
      <c r="A271" s="87" t="s">
        <v>120</v>
      </c>
      <c r="B271" s="88"/>
      <c r="C271" s="89"/>
      <c r="D271" s="87" t="s">
        <v>249</v>
      </c>
      <c r="E271" s="88"/>
      <c r="F271" s="88"/>
      <c r="G271" s="89"/>
    </row>
    <row r="272" spans="1:8" ht="42" customHeight="1" x14ac:dyDescent="0.25">
      <c r="A272" s="54" t="s">
        <v>227</v>
      </c>
      <c r="B272" s="54"/>
      <c r="C272" s="54"/>
      <c r="D272" s="54" t="s">
        <v>42</v>
      </c>
      <c r="E272" s="54"/>
      <c r="F272" s="54"/>
      <c r="G272" s="54"/>
    </row>
    <row r="273" spans="1:7" ht="24.75" customHeight="1" x14ac:dyDescent="0.25">
      <c r="A273" s="59" t="s">
        <v>102</v>
      </c>
      <c r="B273" s="60"/>
      <c r="C273" s="61"/>
      <c r="D273" s="59" t="s">
        <v>102</v>
      </c>
      <c r="E273" s="60"/>
      <c r="F273" s="60"/>
      <c r="G273" s="61"/>
    </row>
    <row r="274" spans="1:7" ht="172.5" customHeight="1" x14ac:dyDescent="0.25">
      <c r="A274" s="87" t="s">
        <v>129</v>
      </c>
      <c r="B274" s="88"/>
      <c r="C274" s="89"/>
      <c r="D274" s="87" t="s">
        <v>237</v>
      </c>
      <c r="E274" s="88"/>
      <c r="F274" s="88"/>
      <c r="G274" s="89"/>
    </row>
    <row r="275" spans="1:7" ht="24.75" customHeight="1" x14ac:dyDescent="0.25">
      <c r="A275" s="59" t="s">
        <v>250</v>
      </c>
      <c r="B275" s="60"/>
      <c r="C275" s="61"/>
      <c r="D275" s="59" t="s">
        <v>250</v>
      </c>
      <c r="E275" s="60"/>
      <c r="F275" s="60"/>
      <c r="G275" s="61"/>
    </row>
    <row r="276" spans="1:7" ht="197.25" customHeight="1" x14ac:dyDescent="0.25">
      <c r="A276" s="64" t="s">
        <v>252</v>
      </c>
      <c r="B276" s="65"/>
      <c r="C276" s="66"/>
      <c r="D276" s="64" t="s">
        <v>251</v>
      </c>
      <c r="E276" s="65"/>
      <c r="F276" s="65"/>
      <c r="G276" s="66"/>
    </row>
    <row r="277" spans="1:7" ht="24.75" customHeight="1" x14ac:dyDescent="0.25">
      <c r="A277" s="59" t="s">
        <v>45</v>
      </c>
      <c r="B277" s="60"/>
      <c r="C277" s="61"/>
      <c r="D277" s="59" t="s">
        <v>45</v>
      </c>
      <c r="E277" s="60"/>
      <c r="F277" s="60"/>
      <c r="G277" s="61"/>
    </row>
    <row r="278" spans="1:7" ht="186" customHeight="1" x14ac:dyDescent="0.25">
      <c r="A278" s="64" t="s">
        <v>115</v>
      </c>
      <c r="B278" s="65"/>
      <c r="C278" s="66"/>
      <c r="D278" s="64" t="s">
        <v>228</v>
      </c>
      <c r="E278" s="65"/>
      <c r="F278" s="65"/>
      <c r="G278" s="66"/>
    </row>
    <row r="279" spans="1:7" ht="42" customHeight="1" x14ac:dyDescent="0.25">
      <c r="A279" s="54" t="s">
        <v>227</v>
      </c>
      <c r="B279" s="54"/>
      <c r="C279" s="54"/>
      <c r="D279" s="54" t="s">
        <v>42</v>
      </c>
      <c r="E279" s="54"/>
      <c r="F279" s="54"/>
      <c r="G279" s="54"/>
    </row>
    <row r="280" spans="1:7" ht="24.75" customHeight="1" x14ac:dyDescent="0.25">
      <c r="A280" s="59" t="s">
        <v>127</v>
      </c>
      <c r="B280" s="60"/>
      <c r="C280" s="61"/>
      <c r="D280" s="59" t="s">
        <v>127</v>
      </c>
      <c r="E280" s="60"/>
      <c r="F280" s="60"/>
      <c r="G280" s="61"/>
    </row>
    <row r="281" spans="1:7" ht="71.25" customHeight="1" x14ac:dyDescent="0.25">
      <c r="A281" s="64" t="s">
        <v>128</v>
      </c>
      <c r="B281" s="65"/>
      <c r="C281" s="66"/>
      <c r="D281" s="64" t="s">
        <v>229</v>
      </c>
      <c r="E281" s="65"/>
      <c r="F281" s="65"/>
      <c r="G281" s="66"/>
    </row>
    <row r="282" spans="1:7" ht="24.75" customHeight="1" x14ac:dyDescent="0.25">
      <c r="A282" s="59" t="s">
        <v>75</v>
      </c>
      <c r="B282" s="60"/>
      <c r="C282" s="61"/>
      <c r="D282" s="59" t="s">
        <v>75</v>
      </c>
      <c r="E282" s="60"/>
      <c r="F282" s="60"/>
      <c r="G282" s="61"/>
    </row>
    <row r="283" spans="1:7" ht="83.25" customHeight="1" x14ac:dyDescent="0.25">
      <c r="A283" s="64" t="s">
        <v>116</v>
      </c>
      <c r="B283" s="65"/>
      <c r="C283" s="66"/>
      <c r="D283" s="64" t="s">
        <v>230</v>
      </c>
      <c r="E283" s="65"/>
      <c r="F283" s="65"/>
      <c r="G283" s="66"/>
    </row>
    <row r="284" spans="1:7" ht="202.5" customHeight="1" x14ac:dyDescent="0.25">
      <c r="A284" s="64" t="s">
        <v>122</v>
      </c>
      <c r="B284" s="65"/>
      <c r="C284" s="66"/>
      <c r="D284" s="64" t="s">
        <v>122</v>
      </c>
      <c r="E284" s="65"/>
      <c r="F284" s="65"/>
      <c r="G284" s="66"/>
    </row>
    <row r="285" spans="1:7" ht="49.5" customHeight="1" x14ac:dyDescent="0.25">
      <c r="A285" s="86"/>
      <c r="B285" s="86"/>
      <c r="C285" s="86"/>
      <c r="D285" s="86"/>
      <c r="E285" s="86"/>
      <c r="F285" s="86"/>
      <c r="G285" s="86"/>
    </row>
    <row r="286" spans="1:7" ht="19.5" customHeight="1" x14ac:dyDescent="0.25">
      <c r="A286" s="83" t="s">
        <v>46</v>
      </c>
      <c r="B286" s="83"/>
      <c r="C286" s="83"/>
      <c r="D286" s="83"/>
      <c r="E286" s="28"/>
      <c r="G286" s="2" t="s">
        <v>47</v>
      </c>
    </row>
  </sheetData>
  <mergeCells count="147">
    <mergeCell ref="A77:C77"/>
    <mergeCell ref="A143:C143"/>
    <mergeCell ref="A89:G89"/>
    <mergeCell ref="A284:C284"/>
    <mergeCell ref="D284:G284"/>
    <mergeCell ref="A195:C195"/>
    <mergeCell ref="A196:G196"/>
    <mergeCell ref="A197:G197"/>
    <mergeCell ref="A273:C273"/>
    <mergeCell ref="D273:G273"/>
    <mergeCell ref="A274:C274"/>
    <mergeCell ref="D274:G274"/>
    <mergeCell ref="A215:C215"/>
    <mergeCell ref="A209:G209"/>
    <mergeCell ref="A226:G226"/>
    <mergeCell ref="D282:G282"/>
    <mergeCell ref="A222:G222"/>
    <mergeCell ref="A223:G223"/>
    <mergeCell ref="A224:G224"/>
    <mergeCell ref="A225:G225"/>
    <mergeCell ref="A228:G228"/>
    <mergeCell ref="A280:C280"/>
    <mergeCell ref="D280:G280"/>
    <mergeCell ref="A281:C281"/>
    <mergeCell ref="D281:G281"/>
    <mergeCell ref="A159:G159"/>
    <mergeCell ref="A161:C161"/>
    <mergeCell ref="A144:G144"/>
    <mergeCell ref="A150:C150"/>
    <mergeCell ref="A108:C108"/>
    <mergeCell ref="A109:G109"/>
    <mergeCell ref="A78:G78"/>
    <mergeCell ref="A88:C88"/>
    <mergeCell ref="A153:C153"/>
    <mergeCell ref="A154:C154"/>
    <mergeCell ref="A155:C155"/>
    <mergeCell ref="A130:G130"/>
    <mergeCell ref="A138:C138"/>
    <mergeCell ref="A152:C152"/>
    <mergeCell ref="A129:C129"/>
    <mergeCell ref="A164:C164"/>
    <mergeCell ref="A192:C192"/>
    <mergeCell ref="A139:G139"/>
    <mergeCell ref="A227:G227"/>
    <mergeCell ref="A217:C217"/>
    <mergeCell ref="A185:G185"/>
    <mergeCell ref="A186:G186"/>
    <mergeCell ref="A187:G187"/>
    <mergeCell ref="A194:C194"/>
    <mergeCell ref="A219:C219"/>
    <mergeCell ref="A220:C220"/>
    <mergeCell ref="A218:C218"/>
    <mergeCell ref="A151:C151"/>
    <mergeCell ref="A169:C169"/>
    <mergeCell ref="A200:G200"/>
    <mergeCell ref="A205:C205"/>
    <mergeCell ref="A206:G206"/>
    <mergeCell ref="A208:C208"/>
    <mergeCell ref="A214:C214"/>
    <mergeCell ref="A168:C168"/>
    <mergeCell ref="A170:C170"/>
    <mergeCell ref="A171:C171"/>
    <mergeCell ref="A162:G162"/>
    <mergeCell ref="A165:C165"/>
    <mergeCell ref="A286:D286"/>
    <mergeCell ref="A156:G156"/>
    <mergeCell ref="A167:C167"/>
    <mergeCell ref="A184:G184"/>
    <mergeCell ref="A183:G183"/>
    <mergeCell ref="A182:G182"/>
    <mergeCell ref="A173:C173"/>
    <mergeCell ref="A181:G181"/>
    <mergeCell ref="A172:C172"/>
    <mergeCell ref="A285:G285"/>
    <mergeCell ref="A278:C278"/>
    <mergeCell ref="D278:G278"/>
    <mergeCell ref="A277:C277"/>
    <mergeCell ref="A269:C269"/>
    <mergeCell ref="D269:G269"/>
    <mergeCell ref="A270:C270"/>
    <mergeCell ref="A282:C282"/>
    <mergeCell ref="A193:C193"/>
    <mergeCell ref="A283:C283"/>
    <mergeCell ref="D283:G283"/>
    <mergeCell ref="A271:C271"/>
    <mergeCell ref="D271:G271"/>
    <mergeCell ref="A216:C216"/>
    <mergeCell ref="A166:C166"/>
    <mergeCell ref="A1:G1"/>
    <mergeCell ref="A2:G2"/>
    <mergeCell ref="A6:G6"/>
    <mergeCell ref="A7:G7"/>
    <mergeCell ref="A29:C29"/>
    <mergeCell ref="A4:G4"/>
    <mergeCell ref="A5:G5"/>
    <mergeCell ref="A73:G73"/>
    <mergeCell ref="A31:C31"/>
    <mergeCell ref="A70:G70"/>
    <mergeCell ref="A69:G69"/>
    <mergeCell ref="A61:C61"/>
    <mergeCell ref="A30:C30"/>
    <mergeCell ref="A32:C32"/>
    <mergeCell ref="A33:C33"/>
    <mergeCell ref="A62:C62"/>
    <mergeCell ref="A63:C63"/>
    <mergeCell ref="A65:C65"/>
    <mergeCell ref="A66:C66"/>
    <mergeCell ref="A67:C67"/>
    <mergeCell ref="A68:C68"/>
    <mergeCell ref="A34:G34"/>
    <mergeCell ref="A64:C64"/>
    <mergeCell ref="A174:G174"/>
    <mergeCell ref="A177:G177"/>
    <mergeCell ref="A179:C179"/>
    <mergeCell ref="A258:C258"/>
    <mergeCell ref="A259:C259"/>
    <mergeCell ref="A239:G239"/>
    <mergeCell ref="A240:G240"/>
    <mergeCell ref="A256:C256"/>
    <mergeCell ref="A257:C257"/>
    <mergeCell ref="A243:G243"/>
    <mergeCell ref="A246:C246"/>
    <mergeCell ref="A247:G247"/>
    <mergeCell ref="A249:C249"/>
    <mergeCell ref="A250:G250"/>
    <mergeCell ref="A255:C255"/>
    <mergeCell ref="A235:C235"/>
    <mergeCell ref="A236:C236"/>
    <mergeCell ref="A237:C237"/>
    <mergeCell ref="A238:C238"/>
    <mergeCell ref="A279:C279"/>
    <mergeCell ref="D279:G279"/>
    <mergeCell ref="A260:C260"/>
    <mergeCell ref="A261:C261"/>
    <mergeCell ref="A263:G263"/>
    <mergeCell ref="A264:G264"/>
    <mergeCell ref="D277:G277"/>
    <mergeCell ref="A268:G268"/>
    <mergeCell ref="A265:G265"/>
    <mergeCell ref="A266:G266"/>
    <mergeCell ref="D270:G270"/>
    <mergeCell ref="A272:C272"/>
    <mergeCell ref="D272:G272"/>
    <mergeCell ref="A275:C275"/>
    <mergeCell ref="D275:G275"/>
    <mergeCell ref="A276:C276"/>
    <mergeCell ref="D276:G27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8" fitToHeight="23" orientation="landscape" r:id="rId1"/>
  <headerFooter>
    <oddFooter>&amp;C&amp;P</oddFooter>
  </headerFooter>
  <rowBreaks count="12" manualBreakCount="12">
    <brk id="37" max="6" man="1"/>
    <brk id="44" max="6" man="1"/>
    <brk id="49" max="6" man="1"/>
    <brk id="54" max="6" man="1"/>
    <brk id="63" max="6" man="1"/>
    <brk id="145" max="6" man="1"/>
    <brk id="164" max="6" man="1"/>
    <brk id="184" max="6" man="1"/>
    <brk id="201" max="6" man="1"/>
    <brk id="251" max="6" man="1"/>
    <brk id="271" max="6" man="1"/>
    <brk id="2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Уточнение_ЯНВАРЬ</vt:lpstr>
      <vt:lpstr>Уточнение_ЯНВАРЬ!Область_печати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User</cp:lastModifiedBy>
  <cp:lastPrinted>2026-04-02T07:46:31Z</cp:lastPrinted>
  <dcterms:created xsi:type="dcterms:W3CDTF">2014-12-02T05:24:27Z</dcterms:created>
  <dcterms:modified xsi:type="dcterms:W3CDTF">2026-04-02T07:46:34Z</dcterms:modified>
</cp:coreProperties>
</file>